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Menu" sheetId="1" r:id="rId1"/>
    <sheet name="délib" sheetId="2" r:id="rId2"/>
    <sheet name="CA" sheetId="3" r:id="rId3"/>
    <sheet name="RAR" sheetId="4" r:id="rId4"/>
    <sheet name="BP - Fonctionnement" sheetId="5" r:id="rId5"/>
    <sheet name="BP - Investissement" sheetId="6" r:id="rId6"/>
  </sheets>
  <definedNames>
    <definedName name="_xlnm.Print_Area" localSheetId="4">'BP - Fonctionnement'!$A$1:$G$35</definedName>
    <definedName name="_xlnm.Print_Area" localSheetId="2">'CA'!$A$1:$M$54</definedName>
    <definedName name="_xlnm.Print_Area" localSheetId="1">'délib'!$A$1:$M$36</definedName>
  </definedNames>
  <calcPr fullCalcOnLoad="1"/>
</workbook>
</file>

<file path=xl/sharedStrings.xml><?xml version="1.0" encoding="utf-8"?>
<sst xmlns="http://schemas.openxmlformats.org/spreadsheetml/2006/main" count="252" uniqueCount="206">
  <si>
    <t>Collectivité</t>
  </si>
  <si>
    <t>MULTIPLE RURAL ST RABIER</t>
  </si>
  <si>
    <t>Compte Administratif</t>
  </si>
  <si>
    <t>Budget primitif</t>
  </si>
  <si>
    <t>DELIBERATION</t>
  </si>
  <si>
    <t>nombre de membres en service</t>
  </si>
  <si>
    <t>(1) DU CONSEIL MUNICIPAL - DU CONSEIL SYNDICAL</t>
  </si>
  <si>
    <t>nombre de membres présents</t>
  </si>
  <si>
    <t>sur LE COMPTE ADMINISTRATIF</t>
  </si>
  <si>
    <t>nombres de suffrages exprimés</t>
  </si>
  <si>
    <t>et sur LE COMPTE DE GESTION 2013</t>
  </si>
  <si>
    <t>VOTES : contre :        pour :       abstentions :</t>
  </si>
  <si>
    <t>date de convocation :</t>
  </si>
  <si>
    <t>Séance du ,,,,,,,,,,,,,,,,,,,,,,,,,,,,,,,2001,,,,,,à,,,,,,,,,,,,heures</t>
  </si>
  <si>
    <t>Le conseil (2),,,,,,,,,,,,,,,,,,,,,,,,,,,,,,,,,,,,,réuni sous la présidence de M,,,,,,,,,,,,,,,,,,,,,,,,,,,,,,,,,,,,,,,,,,,,,,,,,,,,,,,délibérant sur le compte</t>
  </si>
  <si>
    <r>
      <t xml:space="preserve">administratif de l'exercice </t>
    </r>
    <r>
      <rPr>
        <b/>
        <sz val="9"/>
        <rFont val="Arial"/>
        <family val="2"/>
      </rPr>
      <t>2013</t>
    </r>
    <r>
      <rPr>
        <sz val="9"/>
        <rFont val="Arial"/>
        <family val="2"/>
      </rPr>
      <t xml:space="preserve"> dressé par M,,,,,,,,,,,,,,,,,,,,,,,,,,,,,,,,,,,,,,,,,,,,,,,,,,,,,,,,,,,(3),,,,,,,,,,,,,,,,,,,,,,,,,,,,,,,,,,,,après s'être fait présenter</t>
    </r>
  </si>
  <si>
    <t>le budget primitif, le budget supplémentaire et les décisions modificatives de l'exercice considéré ;</t>
  </si>
  <si>
    <r>
      <t>1° lui donne acte de la présentation faite du compte administratif,</t>
    </r>
    <r>
      <rPr>
        <sz val="10"/>
        <rFont val="Arial"/>
        <family val="2"/>
      </rPr>
      <t xml:space="preserve"> lequel peut se résumer ainsi : (en Euros)</t>
    </r>
  </si>
  <si>
    <t>LIBELLE</t>
  </si>
  <si>
    <t>FONCTIONNEMENT</t>
  </si>
  <si>
    <t>INVESTISSEMENT</t>
  </si>
  <si>
    <t>ENSEMBLE</t>
  </si>
  <si>
    <t xml:space="preserve">dépenses ou </t>
  </si>
  <si>
    <t>recettes ou</t>
  </si>
  <si>
    <t>dépenses ou</t>
  </si>
  <si>
    <t xml:space="preserve">recettes ou </t>
  </si>
  <si>
    <t>déficit(4)</t>
  </si>
  <si>
    <t>excédents(4)</t>
  </si>
  <si>
    <t>Compte administratif principal</t>
  </si>
  <si>
    <t>Résultats reportés</t>
  </si>
  <si>
    <t>Opérations de l'exercice</t>
  </si>
  <si>
    <t>Totaux</t>
  </si>
  <si>
    <t>Résultats de clôture</t>
  </si>
  <si>
    <t>Restes à réaliser</t>
  </si>
  <si>
    <t>Totaux cumulés</t>
  </si>
  <si>
    <t>Résultats définitifs</t>
  </si>
  <si>
    <t>et après avoir reconnu la sincérité des restes à réaliser, arrête les résultats définitifs tels que résumés ci-dessus</t>
  </si>
  <si>
    <t>2° adopte le compte de gestion dressé par M. Alain DEDET, Trésorier, sans observation ni réserve</t>
  </si>
  <si>
    <t>(1) rayer les mentions inutiles.</t>
  </si>
  <si>
    <t>"au registre des délibérations figurent les signatures"</t>
  </si>
  <si>
    <t>Au registre des délibérations figurent les signatures</t>
  </si>
  <si>
    <t>Cachet</t>
  </si>
  <si>
    <t>(2) conseil municipal, conseil syndical, …</t>
  </si>
  <si>
    <t>Pour expédition conforme,</t>
  </si>
  <si>
    <t>(3) Maire ou Président.</t>
  </si>
  <si>
    <t xml:space="preserve">COMPTE ADMINISTRATIF </t>
  </si>
  <si>
    <t>Délibération sur l'affectation du résultat</t>
  </si>
  <si>
    <t>Exercice</t>
  </si>
  <si>
    <t>d'exploitation de l'exercice</t>
  </si>
  <si>
    <t>Section de fonctionnement</t>
  </si>
  <si>
    <t>En Euros</t>
  </si>
  <si>
    <t>Le Conseil</t>
  </si>
  <si>
    <t xml:space="preserve">Recettes année </t>
  </si>
  <si>
    <t>Après avoir entendu le compte administratif de l'exercice</t>
  </si>
  <si>
    <t>Dépenses année</t>
  </si>
  <si>
    <t>Considérant les éléments suivants</t>
  </si>
  <si>
    <t>MONTANTS EN EUROS</t>
  </si>
  <si>
    <t>Résultat année</t>
  </si>
  <si>
    <t>Pour mémoire</t>
  </si>
  <si>
    <t>Affectation du résultat 2012 au c/1068</t>
  </si>
  <si>
    <t>compte 1068</t>
  </si>
  <si>
    <t>Résultat de fonct. antérieur reporté</t>
  </si>
  <si>
    <t>Résultat d'investissement antérieur reporté</t>
  </si>
  <si>
    <t>Résultats antérieurs</t>
  </si>
  <si>
    <t>c gestion 2012</t>
  </si>
  <si>
    <t>Solde d'exécution de la section d'investissement exercice</t>
  </si>
  <si>
    <t xml:space="preserve">Excédent cumulé </t>
  </si>
  <si>
    <t>Déficit cumulé</t>
  </si>
  <si>
    <t>Résultat de l'exercice</t>
  </si>
  <si>
    <t>Section d'investissement</t>
  </si>
  <si>
    <t>Résultat antérieur</t>
  </si>
  <si>
    <t>Solde d'exécution cumulé (001)</t>
  </si>
  <si>
    <t xml:space="preserve">Restes à réaliser au 31 décembre </t>
  </si>
  <si>
    <t>Dépenses</t>
  </si>
  <si>
    <t>Résultat reporté</t>
  </si>
  <si>
    <t>Recettes</t>
  </si>
  <si>
    <t xml:space="preserve">Résultat cumulé </t>
  </si>
  <si>
    <t>Déficit</t>
  </si>
  <si>
    <t>Solde des restes à réaliser</t>
  </si>
  <si>
    <t>Excédent</t>
  </si>
  <si>
    <t>Besoin de financement de la section d'investissement</t>
  </si>
  <si>
    <t>Affectation du résultat de fonctionnement</t>
  </si>
  <si>
    <t>Rappel du solde d'exécution cumulé</t>
  </si>
  <si>
    <t>Rappel du solde des restes à réaliser</t>
  </si>
  <si>
    <t xml:space="preserve">L'excédent de fonctionnement doit en priorité être affecté au financement </t>
  </si>
  <si>
    <t>de la section d'investissement</t>
  </si>
  <si>
    <t>Résultat excédentaire  d'investissement</t>
  </si>
  <si>
    <t>Résultat déficitaire  d'investissement</t>
  </si>
  <si>
    <t>Résultat de fonctionnement à affecter</t>
  </si>
  <si>
    <t>Prise en compte des restes à réaliser :</t>
  </si>
  <si>
    <t>*dépenses</t>
  </si>
  <si>
    <t>*recettes</t>
  </si>
  <si>
    <t>excédent de financement réel</t>
  </si>
  <si>
    <t>besoin de financement réel</t>
  </si>
  <si>
    <t>Total à affecter</t>
  </si>
  <si>
    <t>Affectation du résultat</t>
  </si>
  <si>
    <t xml:space="preserve"> au 1068 (investissement)</t>
  </si>
  <si>
    <t>Décide d'affecter le résultat cumulé de la section de fonctionnement comme suit</t>
  </si>
  <si>
    <t>Au Budget Primitif</t>
  </si>
  <si>
    <t xml:space="preserve"> au 002</t>
  </si>
  <si>
    <t xml:space="preserve">1° Couverture du besoin de financement de </t>
  </si>
  <si>
    <t>l'investissement  (inscription au 1068 au BP)</t>
  </si>
  <si>
    <r>
      <t>Définition des restes à réaliser</t>
    </r>
    <r>
      <rPr>
        <sz val="10"/>
        <rFont val="Arial"/>
        <family val="2"/>
      </rPr>
      <t xml:space="preserve"> : les restes à réaliser correspondent aux dépenses engagées non  </t>
    </r>
  </si>
  <si>
    <t>mandatées telles qu'elles ressortent de la comptabilité des engagements et des recettes</t>
  </si>
  <si>
    <t>2° Affectation complémentaire en réserves</t>
  </si>
  <si>
    <t xml:space="preserve"> juridiquement certaines n'ayant pas donné lieu à l'émission d'un titre de recettes. </t>
  </si>
  <si>
    <t>TOTAL du 1068</t>
  </si>
  <si>
    <t xml:space="preserve">Ils sont inscrits au compte administratif et justifiés. Le représentant de l'Etat, dans l'exercice </t>
  </si>
  <si>
    <t>3° Restes sur excédents de fonctionnement</t>
  </si>
  <si>
    <t>de son contrôle de sincérité du compte administratif est habilité à demander la production</t>
  </si>
  <si>
    <r>
      <t xml:space="preserve">       </t>
    </r>
    <r>
      <rPr>
        <b/>
        <u val="single"/>
        <sz val="10"/>
        <rFont val="Arial"/>
        <family val="2"/>
      </rPr>
      <t>à reporter au BP sur ligne 002</t>
    </r>
  </si>
  <si>
    <t>de ces justificatifs.</t>
  </si>
  <si>
    <t xml:space="preserve">    (en recettes si &gt;0 et en dépenses si &lt;0)</t>
  </si>
  <si>
    <r>
      <t xml:space="preserve">Certifié exécutoire  </t>
    </r>
    <r>
      <rPr>
        <b/>
        <i/>
        <sz val="10"/>
        <color indexed="20"/>
        <rFont val="Arial"/>
        <family val="2"/>
      </rPr>
      <t>(cachet et signature)</t>
    </r>
  </si>
  <si>
    <t>Restes à réaliser dépenses :</t>
  </si>
  <si>
    <t>Restes à réaliser recettes :</t>
  </si>
  <si>
    <t>*Programme :</t>
  </si>
  <si>
    <t>NEANT</t>
  </si>
  <si>
    <t>*Progamme :</t>
  </si>
  <si>
    <t xml:space="preserve">Budget primitif </t>
  </si>
  <si>
    <t>002</t>
  </si>
  <si>
    <t>Déficit reporté</t>
  </si>
  <si>
    <t>Excédent reporté</t>
  </si>
  <si>
    <t>011</t>
  </si>
  <si>
    <t xml:space="preserve">Charges à caractère général </t>
  </si>
  <si>
    <t>013</t>
  </si>
  <si>
    <t>Atténuation de charges</t>
  </si>
  <si>
    <t>012</t>
  </si>
  <si>
    <t>Charges de personnel</t>
  </si>
  <si>
    <t>70</t>
  </si>
  <si>
    <t xml:space="preserve">Produits des services </t>
  </si>
  <si>
    <t>Autres ch de gestion courante</t>
  </si>
  <si>
    <t>71</t>
  </si>
  <si>
    <t>Production stockée</t>
  </si>
  <si>
    <t>66111</t>
  </si>
  <si>
    <t>Intérets</t>
  </si>
  <si>
    <t>72</t>
  </si>
  <si>
    <t>Travaux en régie</t>
  </si>
  <si>
    <t>66112</t>
  </si>
  <si>
    <t>ICNE ( N-N-1)</t>
  </si>
  <si>
    <t>73</t>
  </si>
  <si>
    <t xml:space="preserve">Impôts et taxes </t>
  </si>
  <si>
    <t>67</t>
  </si>
  <si>
    <t>Charges exceptionnelles</t>
  </si>
  <si>
    <t>74</t>
  </si>
  <si>
    <t>Dotations et participations</t>
  </si>
  <si>
    <t>75</t>
  </si>
  <si>
    <t>Produits divers de gestion courante</t>
  </si>
  <si>
    <t>022</t>
  </si>
  <si>
    <t>Dépenses imprévues</t>
  </si>
  <si>
    <t>Produits financiers</t>
  </si>
  <si>
    <t>total opérations réelles</t>
  </si>
  <si>
    <t>77</t>
  </si>
  <si>
    <t>Produits exceptionnels</t>
  </si>
  <si>
    <t>023</t>
  </si>
  <si>
    <t>Virement à la section d'investissement</t>
  </si>
  <si>
    <t>042</t>
  </si>
  <si>
    <t>transfert entre sections</t>
  </si>
  <si>
    <t>722</t>
  </si>
  <si>
    <t>amortissement immobilisations</t>
  </si>
  <si>
    <t>777</t>
  </si>
  <si>
    <t>amortissement subventions</t>
  </si>
  <si>
    <t>amortissement charges à répartir</t>
  </si>
  <si>
    <t>78</t>
  </si>
  <si>
    <t>reprise provisions budgétaires</t>
  </si>
  <si>
    <t>amortissement provisions budgétaires</t>
  </si>
  <si>
    <t>79</t>
  </si>
  <si>
    <t>transfert de charges</t>
  </si>
  <si>
    <t>043</t>
  </si>
  <si>
    <t>opération d'ordre fonctionnement</t>
  </si>
  <si>
    <t>total opérations d'ordre</t>
  </si>
  <si>
    <t>Total de la section</t>
  </si>
  <si>
    <t>Reprise des résultats</t>
  </si>
  <si>
    <t>Déficit cumulé D001</t>
  </si>
  <si>
    <t>Excédent reporté R001</t>
  </si>
  <si>
    <t>Sous total</t>
  </si>
  <si>
    <t>Nouvelles prévisions de l'exercice :</t>
  </si>
  <si>
    <t>Prévisions opérations financières</t>
  </si>
  <si>
    <t>remb capital emprunts bancaires</t>
  </si>
  <si>
    <t xml:space="preserve">FCTVA </t>
  </si>
  <si>
    <t>remb capital autres dettes</t>
  </si>
  <si>
    <t>TLE</t>
  </si>
  <si>
    <t xml:space="preserve">remb cautions loyers </t>
  </si>
  <si>
    <t>encaisst cautions loyers</t>
  </si>
  <si>
    <t>subventions versées</t>
  </si>
  <si>
    <t>subventions équipement reçues</t>
  </si>
  <si>
    <t>020</t>
  </si>
  <si>
    <t>dépenses imprévues</t>
  </si>
  <si>
    <t>024</t>
  </si>
  <si>
    <t>cessions d'immobilisations</t>
  </si>
  <si>
    <t>45,,</t>
  </si>
  <si>
    <t>opérations pour c/ tiers</t>
  </si>
  <si>
    <t>Prévisions opérations d'équipement</t>
  </si>
  <si>
    <t>total dépenses réelles</t>
  </si>
  <si>
    <t>total recettes réelles</t>
  </si>
  <si>
    <t>040</t>
  </si>
  <si>
    <t>provisions budgétaires</t>
  </si>
  <si>
    <t>amort. charges à répartir</t>
  </si>
  <si>
    <t>041</t>
  </si>
  <si>
    <t>opérations patrimoniales</t>
  </si>
  <si>
    <t>total recettes section invest.</t>
  </si>
  <si>
    <t>021</t>
  </si>
  <si>
    <t>Virement de la section</t>
  </si>
  <si>
    <t xml:space="preserve">de fonctionnement </t>
  </si>
  <si>
    <t>total dépenses investissement</t>
  </si>
  <si>
    <t>total recettes investissement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</si>
</sst>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0000"/>
    <numFmt numFmtId="167" formatCode="#,##0"/>
    <numFmt numFmtId="168" formatCode="@"/>
    <numFmt numFmtId="169" formatCode="0"/>
  </numFmts>
  <fonts count="3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u val="single"/>
      <sz val="10"/>
      <color indexed="25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12"/>
      <color indexed="62"/>
      <name val="Arial"/>
      <family val="2"/>
    </font>
    <font>
      <b/>
      <i/>
      <sz val="11"/>
      <color indexed="60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 val="single"/>
      <sz val="10"/>
      <color indexed="60"/>
      <name val="Arial"/>
      <family val="2"/>
    </font>
    <font>
      <b/>
      <i/>
      <sz val="10"/>
      <color indexed="62"/>
      <name val="Arial"/>
      <family val="2"/>
    </font>
    <font>
      <b/>
      <sz val="10"/>
      <color indexed="48"/>
      <name val="Arial"/>
      <family val="2"/>
    </font>
    <font>
      <b/>
      <sz val="10"/>
      <color indexed="6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2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1"/>
      <color indexed="16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Alignment="1">
      <alignment horizontal="right"/>
    </xf>
    <xf numFmtId="164" fontId="1" fillId="3" borderId="1" xfId="0" applyFont="1" applyFill="1" applyBorder="1" applyAlignment="1" applyProtection="1">
      <alignment horizontal="left"/>
      <protection locked="0"/>
    </xf>
    <xf numFmtId="164" fontId="1" fillId="2" borderId="2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0" fillId="0" borderId="0" xfId="0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4" fontId="0" fillId="0" borderId="4" xfId="0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3" xfId="0" applyFon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 locked="0"/>
    </xf>
    <xf numFmtId="164" fontId="0" fillId="0" borderId="1" xfId="0" applyBorder="1" applyAlignment="1" applyProtection="1">
      <alignment/>
      <protection locked="0"/>
    </xf>
    <xf numFmtId="164" fontId="0" fillId="0" borderId="6" xfId="0" applyBorder="1" applyAlignment="1" applyProtection="1">
      <alignment/>
      <protection locked="0"/>
    </xf>
    <xf numFmtId="164" fontId="0" fillId="0" borderId="7" xfId="0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3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0" fillId="0" borderId="8" xfId="0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4" fontId="3" fillId="0" borderId="8" xfId="0" applyFont="1" applyBorder="1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4" fontId="5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1" fillId="0" borderId="11" xfId="0" applyFont="1" applyBorder="1" applyAlignment="1" applyProtection="1">
      <alignment/>
      <protection/>
    </xf>
    <xf numFmtId="164" fontId="1" fillId="0" borderId="12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4" fontId="3" fillId="0" borderId="1" xfId="0" applyFont="1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/>
    </xf>
    <xf numFmtId="165" fontId="0" fillId="0" borderId="11" xfId="0" applyNumberFormat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/>
    </xf>
    <xf numFmtId="165" fontId="0" fillId="0" borderId="0" xfId="0" applyNumberFormat="1" applyAlignment="1">
      <alignment/>
    </xf>
    <xf numFmtId="164" fontId="3" fillId="0" borderId="14" xfId="0" applyFont="1" applyBorder="1" applyAlignment="1" applyProtection="1">
      <alignment/>
      <protection/>
    </xf>
    <xf numFmtId="165" fontId="0" fillId="0" borderId="14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8" fillId="0" borderId="1" xfId="0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5" fontId="1" fillId="0" borderId="11" xfId="0" applyNumberFormat="1" applyFont="1" applyBorder="1" applyAlignment="1" applyProtection="1">
      <alignment/>
      <protection/>
    </xf>
    <xf numFmtId="165" fontId="1" fillId="0" borderId="13" xfId="0" applyNumberFormat="1" applyFont="1" applyBorder="1" applyAlignment="1" applyProtection="1">
      <alignment/>
      <protection/>
    </xf>
    <xf numFmtId="165" fontId="1" fillId="0" borderId="12" xfId="0" applyNumberFormat="1" applyFont="1" applyBorder="1" applyAlignment="1" applyProtection="1">
      <alignment/>
      <protection/>
    </xf>
    <xf numFmtId="165" fontId="0" fillId="4" borderId="1" xfId="0" applyNumberFormat="1" applyFill="1" applyBorder="1" applyAlignment="1" applyProtection="1">
      <alignment horizontal="right"/>
      <protection/>
    </xf>
    <xf numFmtId="165" fontId="0" fillId="4" borderId="11" xfId="0" applyNumberFormat="1" applyFill="1" applyBorder="1" applyAlignment="1" applyProtection="1">
      <alignment horizontal="right"/>
      <protection/>
    </xf>
    <xf numFmtId="164" fontId="9" fillId="0" borderId="1" xfId="0" applyFont="1" applyBorder="1" applyAlignment="1" applyProtection="1">
      <alignment/>
      <protection/>
    </xf>
    <xf numFmtId="165" fontId="10" fillId="0" borderId="1" xfId="0" applyNumberFormat="1" applyFont="1" applyBorder="1" applyAlignment="1" applyProtection="1">
      <alignment/>
      <protection/>
    </xf>
    <xf numFmtId="165" fontId="10" fillId="0" borderId="13" xfId="0" applyNumberFormat="1" applyFont="1" applyBorder="1" applyAlignment="1" applyProtection="1">
      <alignment/>
      <protection/>
    </xf>
    <xf numFmtId="165" fontId="10" fillId="0" borderId="12" xfId="0" applyNumberFormat="1" applyFont="1" applyBorder="1" applyAlignment="1" applyProtection="1">
      <alignment/>
      <protection/>
    </xf>
    <xf numFmtId="165" fontId="10" fillId="0" borderId="11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/>
      <protection locked="0"/>
    </xf>
    <xf numFmtId="165" fontId="11" fillId="0" borderId="0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1" xfId="0" applyNumberFormat="1" applyBorder="1" applyAlignment="1" applyProtection="1">
      <alignment/>
      <protection locked="0"/>
    </xf>
    <xf numFmtId="165" fontId="16" fillId="0" borderId="0" xfId="0" applyNumberFormat="1" applyFont="1" applyAlignment="1">
      <alignment/>
    </xf>
    <xf numFmtId="164" fontId="0" fillId="0" borderId="0" xfId="0" applyAlignment="1">
      <alignment horizontal="left"/>
    </xf>
    <xf numFmtId="164" fontId="16" fillId="0" borderId="0" xfId="0" applyFont="1" applyAlignment="1">
      <alignment horizontal="right"/>
    </xf>
    <xf numFmtId="165" fontId="0" fillId="0" borderId="7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1" fillId="0" borderId="12" xfId="0" applyFont="1" applyBorder="1" applyAlignment="1">
      <alignment/>
    </xf>
    <xf numFmtId="164" fontId="0" fillId="0" borderId="11" xfId="0" applyBorder="1" applyAlignment="1">
      <alignment/>
    </xf>
    <xf numFmtId="164" fontId="0" fillId="0" borderId="13" xfId="0" applyBorder="1" applyAlignment="1">
      <alignment/>
    </xf>
    <xf numFmtId="165" fontId="0" fillId="0" borderId="7" xfId="0" applyNumberFormat="1" applyFont="1" applyBorder="1" applyAlignment="1" applyProtection="1">
      <alignment horizontal="center"/>
      <protection locked="0"/>
    </xf>
    <xf numFmtId="167" fontId="16" fillId="0" borderId="0" xfId="0" applyNumberFormat="1" applyFont="1" applyAlignment="1">
      <alignment/>
    </xf>
    <xf numFmtId="164" fontId="16" fillId="0" borderId="0" xfId="0" applyFont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16" fillId="0" borderId="0" xfId="0" applyNumberFormat="1" applyFont="1" applyBorder="1" applyAlignment="1" applyProtection="1">
      <alignment/>
      <protection locked="0"/>
    </xf>
    <xf numFmtId="164" fontId="0" fillId="0" borderId="0" xfId="0" applyFont="1" applyBorder="1" applyAlignment="1">
      <alignment/>
    </xf>
    <xf numFmtId="165" fontId="16" fillId="0" borderId="0" xfId="0" applyNumberFormat="1" applyFont="1" applyAlignment="1" applyProtection="1">
      <alignment/>
      <protection locked="0"/>
    </xf>
    <xf numFmtId="164" fontId="1" fillId="0" borderId="11" xfId="0" applyFont="1" applyBorder="1" applyAlignment="1">
      <alignment horizontal="left"/>
    </xf>
    <xf numFmtId="165" fontId="1" fillId="0" borderId="15" xfId="0" applyNumberFormat="1" applyFont="1" applyBorder="1" applyAlignment="1">
      <alignment horizontal="center"/>
    </xf>
    <xf numFmtId="165" fontId="1" fillId="5" borderId="16" xfId="0" applyNumberFormat="1" applyFont="1" applyFill="1" applyBorder="1" applyAlignment="1">
      <alignment/>
    </xf>
    <xf numFmtId="165" fontId="17" fillId="0" borderId="0" xfId="0" applyNumberFormat="1" applyFont="1" applyAlignment="1" applyProtection="1">
      <alignment/>
      <protection locked="0"/>
    </xf>
    <xf numFmtId="165" fontId="1" fillId="0" borderId="0" xfId="0" applyNumberFormat="1" applyFont="1" applyBorder="1" applyAlignment="1">
      <alignment horizontal="center"/>
    </xf>
    <xf numFmtId="165" fontId="1" fillId="6" borderId="16" xfId="0" applyNumberFormat="1" applyFont="1" applyFill="1" applyBorder="1" applyAlignment="1">
      <alignment/>
    </xf>
    <xf numFmtId="165" fontId="18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7" xfId="0" applyNumberFormat="1" applyBorder="1" applyAlignment="1">
      <alignment horizontal="center"/>
    </xf>
    <xf numFmtId="165" fontId="1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9" fillId="0" borderId="0" xfId="0" applyNumberFormat="1" applyFont="1" applyBorder="1" applyAlignment="1">
      <alignment horizontal="center"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0" fillId="2" borderId="1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1" fillId="0" borderId="5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left"/>
    </xf>
    <xf numFmtId="165" fontId="21" fillId="0" borderId="16" xfId="0" applyNumberFormat="1" applyFont="1" applyBorder="1" applyAlignment="1">
      <alignment/>
    </xf>
    <xf numFmtId="165" fontId="22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left"/>
    </xf>
    <xf numFmtId="164" fontId="1" fillId="0" borderId="0" xfId="0" applyFont="1" applyAlignment="1">
      <alignment/>
    </xf>
    <xf numFmtId="164" fontId="23" fillId="0" borderId="0" xfId="0" applyFont="1" applyAlignment="1">
      <alignment/>
    </xf>
    <xf numFmtId="164" fontId="8" fillId="0" borderId="0" xfId="0" applyFont="1" applyAlignment="1">
      <alignment/>
    </xf>
    <xf numFmtId="164" fontId="12" fillId="0" borderId="0" xfId="0" applyFont="1" applyAlignment="1">
      <alignment/>
    </xf>
    <xf numFmtId="164" fontId="26" fillId="0" borderId="0" xfId="0" applyFont="1" applyAlignment="1">
      <alignment horizontal="right"/>
    </xf>
    <xf numFmtId="164" fontId="26" fillId="0" borderId="0" xfId="0" applyFont="1" applyAlignment="1">
      <alignment horizontal="left"/>
    </xf>
    <xf numFmtId="164" fontId="0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8" fontId="26" fillId="5" borderId="1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17" xfId="0" applyNumberFormat="1" applyBorder="1" applyAlignment="1" applyProtection="1">
      <alignment/>
      <protection locked="0"/>
    </xf>
    <xf numFmtId="165" fontId="0" fillId="0" borderId="2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1" fillId="0" borderId="16" xfId="0" applyNumberFormat="1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7" fillId="0" borderId="0" xfId="0" applyFont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5" fontId="0" fillId="0" borderId="5" xfId="0" applyNumberForma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4" borderId="2" xfId="0" applyFont="1" applyFill="1" applyBorder="1" applyAlignment="1">
      <alignment/>
    </xf>
    <xf numFmtId="165" fontId="2" fillId="4" borderId="2" xfId="0" applyNumberFormat="1" applyFont="1" applyFill="1" applyBorder="1" applyAlignment="1">
      <alignment/>
    </xf>
    <xf numFmtId="164" fontId="2" fillId="4" borderId="8" xfId="0" applyFont="1" applyFill="1" applyBorder="1" applyAlignment="1">
      <alignment/>
    </xf>
    <xf numFmtId="164" fontId="2" fillId="0" borderId="0" xfId="0" applyFont="1" applyAlignment="1">
      <alignment/>
    </xf>
    <xf numFmtId="165" fontId="0" fillId="0" borderId="2" xfId="0" applyNumberForma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8" fontId="0" fillId="0" borderId="6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13" xfId="0" applyNumberFormat="1" applyBorder="1" applyAlignment="1" applyProtection="1">
      <alignment/>
      <protection locked="0"/>
    </xf>
    <xf numFmtId="168" fontId="0" fillId="0" borderId="0" xfId="0" applyNumberFormat="1" applyFont="1" applyAlignment="1" applyProtection="1">
      <alignment horizontal="center"/>
      <protection locked="0"/>
    </xf>
    <xf numFmtId="165" fontId="0" fillId="0" borderId="20" xfId="0" applyNumberFormat="1" applyBorder="1" applyAlignment="1" applyProtection="1">
      <alignment/>
      <protection locked="0"/>
    </xf>
    <xf numFmtId="168" fontId="0" fillId="0" borderId="6" xfId="0" applyNumberFormat="1" applyFont="1" applyBorder="1" applyAlignment="1" applyProtection="1">
      <alignment horizontal="center"/>
      <protection locked="0"/>
    </xf>
    <xf numFmtId="164" fontId="0" fillId="0" borderId="18" xfId="0" applyFont="1" applyBorder="1" applyAlignment="1" applyProtection="1">
      <alignment/>
      <protection locked="0"/>
    </xf>
    <xf numFmtId="165" fontId="0" fillId="0" borderId="19" xfId="0" applyNumberFormat="1" applyFont="1" applyBorder="1" applyAlignment="1" applyProtection="1">
      <alignment/>
      <protection locked="0"/>
    </xf>
    <xf numFmtId="164" fontId="0" fillId="0" borderId="20" xfId="0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5" fontId="0" fillId="0" borderId="7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21" xfId="0" applyBorder="1" applyAlignment="1">
      <alignment/>
    </xf>
    <xf numFmtId="164" fontId="1" fillId="0" borderId="22" xfId="0" applyFont="1" applyBorder="1" applyAlignment="1">
      <alignment/>
    </xf>
    <xf numFmtId="168" fontId="1" fillId="2" borderId="12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0" fillId="0" borderId="23" xfId="0" applyBorder="1" applyAlignment="1" applyProtection="1">
      <alignment/>
      <protection locked="0"/>
    </xf>
    <xf numFmtId="168" fontId="0" fillId="0" borderId="21" xfId="0" applyNumberFormat="1" applyBorder="1" applyAlignment="1">
      <alignment horizontal="center"/>
    </xf>
    <xf numFmtId="165" fontId="1" fillId="0" borderId="22" xfId="0" applyNumberFormat="1" applyFont="1" applyBorder="1" applyAlignment="1">
      <alignment/>
    </xf>
    <xf numFmtId="165" fontId="1" fillId="0" borderId="16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>
      <alignment/>
    </xf>
    <xf numFmtId="168" fontId="0" fillId="7" borderId="12" xfId="0" applyNumberFormat="1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3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0" fillId="0" borderId="3" xfId="0" applyNumberFormat="1" applyBorder="1" applyAlignment="1" applyProtection="1">
      <alignment/>
      <protection locked="0"/>
    </xf>
    <xf numFmtId="168" fontId="0" fillId="0" borderId="3" xfId="0" applyNumberFormat="1" applyFon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/>
      <protection locked="0"/>
    </xf>
    <xf numFmtId="164" fontId="0" fillId="0" borderId="6" xfId="0" applyBorder="1" applyAlignment="1">
      <alignment/>
    </xf>
    <xf numFmtId="164" fontId="0" fillId="0" borderId="0" xfId="0" applyFon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5" fontId="0" fillId="0" borderId="8" xfId="0" applyNumberFormat="1" applyBorder="1" applyAlignment="1" applyProtection="1">
      <alignment/>
      <protection locked="0"/>
    </xf>
    <xf numFmtId="168" fontId="0" fillId="0" borderId="8" xfId="0" applyNumberFormat="1" applyFont="1" applyBorder="1" applyAlignment="1" applyProtection="1">
      <alignment horizontal="center"/>
      <protection locked="0"/>
    </xf>
    <xf numFmtId="165" fontId="0" fillId="0" borderId="24" xfId="0" applyNumberFormat="1" applyBorder="1" applyAlignment="1" applyProtection="1">
      <alignment/>
      <protection locked="0"/>
    </xf>
    <xf numFmtId="164" fontId="0" fillId="0" borderId="0" xfId="0" applyBorder="1" applyAlignment="1">
      <alignment/>
    </xf>
    <xf numFmtId="168" fontId="0" fillId="7" borderId="3" xfId="0" applyNumberFormat="1" applyFont="1" applyFill="1" applyBorder="1" applyAlignment="1">
      <alignment/>
    </xf>
    <xf numFmtId="164" fontId="0" fillId="0" borderId="5" xfId="0" applyFont="1" applyBorder="1" applyAlignment="1">
      <alignment/>
    </xf>
    <xf numFmtId="165" fontId="0" fillId="0" borderId="1" xfId="0" applyNumberFormat="1" applyBorder="1" applyAlignment="1" applyProtection="1">
      <alignment/>
      <protection locked="0"/>
    </xf>
    <xf numFmtId="165" fontId="1" fillId="0" borderId="11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27" fillId="0" borderId="0" xfId="0" applyNumberFormat="1" applyFont="1" applyAlignment="1">
      <alignment/>
    </xf>
    <xf numFmtId="165" fontId="28" fillId="0" borderId="0" xfId="0" applyNumberFormat="1" applyFont="1" applyAlignment="1">
      <alignment/>
    </xf>
    <xf numFmtId="164" fontId="28" fillId="0" borderId="0" xfId="0" applyFont="1" applyAlignment="1">
      <alignment horizontal="right"/>
    </xf>
    <xf numFmtId="164" fontId="28" fillId="0" borderId="0" xfId="0" applyFont="1" applyAlignment="1">
      <alignment horizontal="left"/>
    </xf>
    <xf numFmtId="164" fontId="29" fillId="0" borderId="0" xfId="0" applyFont="1" applyBorder="1" applyAlignment="1">
      <alignment horizontal="center"/>
    </xf>
    <xf numFmtId="164" fontId="30" fillId="0" borderId="0" xfId="0" applyFont="1" applyAlignment="1">
      <alignment/>
    </xf>
    <xf numFmtId="164" fontId="2" fillId="4" borderId="0" xfId="0" applyFont="1" applyFill="1" applyBorder="1" applyAlignment="1">
      <alignment/>
    </xf>
    <xf numFmtId="165" fontId="2" fillId="4" borderId="2" xfId="0" applyNumberFormat="1" applyFont="1" applyFill="1" applyBorder="1" applyAlignment="1">
      <alignment vertical="center"/>
    </xf>
    <xf numFmtId="165" fontId="2" fillId="4" borderId="8" xfId="0" applyNumberFormat="1" applyFont="1" applyFill="1" applyBorder="1" applyAlignment="1">
      <alignment/>
    </xf>
    <xf numFmtId="165" fontId="31" fillId="0" borderId="0" xfId="0" applyNumberFormat="1" applyFont="1" applyBorder="1" applyAlignment="1">
      <alignment/>
    </xf>
    <xf numFmtId="169" fontId="0" fillId="0" borderId="5" xfId="0" applyNumberFormat="1" applyBorder="1" applyAlignment="1">
      <alignment/>
    </xf>
    <xf numFmtId="165" fontId="1" fillId="0" borderId="12" xfId="0" applyNumberFormat="1" applyFont="1" applyBorder="1" applyAlignment="1">
      <alignment/>
    </xf>
    <xf numFmtId="169" fontId="1" fillId="0" borderId="8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9" fontId="0" fillId="5" borderId="12" xfId="0" applyNumberFormat="1" applyFill="1" applyBorder="1" applyAlignment="1">
      <alignment horizontal="center"/>
    </xf>
    <xf numFmtId="165" fontId="1" fillId="0" borderId="2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9" fontId="0" fillId="0" borderId="3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/>
    </xf>
    <xf numFmtId="165" fontId="10" fillId="0" borderId="12" xfId="0" applyNumberFormat="1" applyFont="1" applyBorder="1" applyAlignment="1">
      <alignment/>
    </xf>
    <xf numFmtId="169" fontId="10" fillId="0" borderId="6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9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9" fontId="0" fillId="0" borderId="0" xfId="0" applyNumberFormat="1" applyBorder="1" applyAlignment="1">
      <alignment horizontal="center"/>
    </xf>
    <xf numFmtId="165" fontId="1" fillId="8" borderId="12" xfId="0" applyNumberFormat="1" applyFont="1" applyFill="1" applyBorder="1" applyAlignment="1">
      <alignment vertical="center"/>
    </xf>
    <xf numFmtId="164" fontId="0" fillId="8" borderId="11" xfId="0" applyFill="1" applyBorder="1" applyAlignment="1">
      <alignment vertical="center"/>
    </xf>
    <xf numFmtId="165" fontId="32" fillId="8" borderId="13" xfId="0" applyNumberFormat="1" applyFont="1" applyFill="1" applyBorder="1" applyAlignment="1">
      <alignment vertical="center"/>
    </xf>
    <xf numFmtId="165" fontId="32" fillId="0" borderId="0" xfId="0" applyNumberFormat="1" applyFont="1" applyFill="1" applyBorder="1" applyAlignment="1">
      <alignment/>
    </xf>
    <xf numFmtId="169" fontId="32" fillId="0" borderId="6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/>
    </xf>
    <xf numFmtId="165" fontId="33" fillId="0" borderId="7" xfId="0" applyNumberFormat="1" applyFont="1" applyFill="1" applyBorder="1" applyAlignment="1">
      <alignment/>
    </xf>
    <xf numFmtId="164" fontId="0" fillId="0" borderId="0" xfId="0" applyBorder="1" applyAlignment="1" applyProtection="1">
      <alignment horizontal="center"/>
      <protection locked="0"/>
    </xf>
    <xf numFmtId="169" fontId="0" fillId="0" borderId="6" xfId="0" applyNumberFormat="1" applyBorder="1" applyAlignment="1" applyProtection="1">
      <alignment horizontal="center"/>
      <protection locked="0"/>
    </xf>
    <xf numFmtId="168" fontId="0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8" fontId="0" fillId="7" borderId="11" xfId="0" applyNumberFormat="1" applyFont="1" applyFill="1" applyBorder="1" applyAlignment="1" applyProtection="1">
      <alignment horizontal="center"/>
      <protection locked="0"/>
    </xf>
    <xf numFmtId="165" fontId="0" fillId="0" borderId="11" xfId="0" applyNumberFormat="1" applyFont="1" applyBorder="1" applyAlignment="1" applyProtection="1">
      <alignment/>
      <protection locked="0"/>
    </xf>
    <xf numFmtId="168" fontId="0" fillId="7" borderId="12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5" fontId="1" fillId="8" borderId="11" xfId="0" applyNumberFormat="1" applyFont="1" applyFill="1" applyBorder="1" applyAlignment="1" applyProtection="1">
      <alignment vertical="center"/>
      <protection locked="0"/>
    </xf>
    <xf numFmtId="165" fontId="1" fillId="8" borderId="13" xfId="0" applyNumberFormat="1" applyFont="1" applyFill="1" applyBorder="1" applyAlignment="1" applyProtection="1">
      <alignment vertical="center"/>
      <protection locked="0"/>
    </xf>
    <xf numFmtId="165" fontId="10" fillId="0" borderId="9" xfId="0" applyNumberFormat="1" applyFont="1" applyBorder="1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5" fontId="10" fillId="0" borderId="24" xfId="0" applyNumberFormat="1" applyFont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 locked="0"/>
    </xf>
    <xf numFmtId="169" fontId="0" fillId="0" borderId="0" xfId="0" applyNumberFormat="1" applyFill="1" applyBorder="1" applyAlignment="1" applyProtection="1">
      <alignment horizontal="center"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9" fontId="0" fillId="0" borderId="6" xfId="0" applyNumberFormat="1" applyFill="1" applyBorder="1" applyAlignment="1" applyProtection="1">
      <alignment horizontal="center"/>
      <protection locked="0"/>
    </xf>
    <xf numFmtId="164" fontId="0" fillId="0" borderId="29" xfId="0" applyBorder="1" applyAlignment="1" applyProtection="1">
      <alignment horizontal="center"/>
      <protection locked="0"/>
    </xf>
    <xf numFmtId="169" fontId="0" fillId="0" borderId="30" xfId="0" applyNumberFormat="1" applyBorder="1" applyAlignment="1" applyProtection="1">
      <alignment horizontal="center"/>
      <protection locked="0"/>
    </xf>
    <xf numFmtId="165" fontId="0" fillId="0" borderId="31" xfId="0" applyNumberFormat="1" applyBorder="1" applyAlignment="1" applyProtection="1">
      <alignment/>
      <protection locked="0"/>
    </xf>
    <xf numFmtId="164" fontId="1" fillId="0" borderId="22" xfId="0" applyFont="1" applyBorder="1" applyAlignment="1">
      <alignment horizontal="center"/>
    </xf>
    <xf numFmtId="165" fontId="0" fillId="0" borderId="16" xfId="0" applyNumberFormat="1" applyBorder="1" applyAlignment="1" applyProtection="1">
      <alignment/>
      <protection/>
    </xf>
    <xf numFmtId="169" fontId="1" fillId="0" borderId="16" xfId="0" applyNumberFormat="1" applyFont="1" applyBorder="1" applyAlignment="1" applyProtection="1">
      <alignment horizontal="center"/>
      <protection locked="0"/>
    </xf>
    <xf numFmtId="165" fontId="0" fillId="0" borderId="32" xfId="0" applyNumberFormat="1" applyBorder="1" applyAlignment="1" applyProtection="1">
      <alignment/>
      <protection/>
    </xf>
    <xf numFmtId="165" fontId="0" fillId="0" borderId="33" xfId="0" applyNumberFormat="1" applyBorder="1" applyAlignment="1" applyProtection="1">
      <alignment/>
      <protection locked="0"/>
    </xf>
    <xf numFmtId="168" fontId="0" fillId="7" borderId="34" xfId="0" applyNumberFormat="1" applyFont="1" applyFill="1" applyBorder="1" applyAlignment="1">
      <alignment/>
    </xf>
    <xf numFmtId="165" fontId="0" fillId="0" borderId="35" xfId="0" applyNumberFormat="1" applyFont="1" applyBorder="1" applyAlignment="1" applyProtection="1">
      <alignment/>
      <protection locked="0"/>
    </xf>
    <xf numFmtId="165" fontId="0" fillId="0" borderId="36" xfId="0" applyNumberFormat="1" applyBorder="1" applyAlignment="1" applyProtection="1">
      <alignment/>
      <protection/>
    </xf>
    <xf numFmtId="168" fontId="0" fillId="7" borderId="37" xfId="0" applyNumberFormat="1" applyFont="1" applyFill="1" applyBorder="1" applyAlignment="1">
      <alignment/>
    </xf>
    <xf numFmtId="165" fontId="0" fillId="0" borderId="34" xfId="0" applyNumberFormat="1" applyFont="1" applyBorder="1" applyAlignment="1" applyProtection="1">
      <alignment/>
      <protection locked="0"/>
    </xf>
    <xf numFmtId="165" fontId="0" fillId="0" borderId="38" xfId="0" applyNumberForma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8" fontId="0" fillId="7" borderId="39" xfId="0" applyNumberFormat="1" applyFont="1" applyFill="1" applyBorder="1" applyAlignment="1">
      <alignment/>
    </xf>
    <xf numFmtId="165" fontId="0" fillId="0" borderId="4" xfId="0" applyNumberFormat="1" applyFont="1" applyBorder="1" applyAlignment="1">
      <alignment/>
    </xf>
    <xf numFmtId="168" fontId="0" fillId="7" borderId="40" xfId="0" applyNumberFormat="1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4" fontId="1" fillId="0" borderId="16" xfId="0" applyFont="1" applyBorder="1" applyAlignment="1">
      <alignment horizontal="center"/>
    </xf>
    <xf numFmtId="165" fontId="1" fillId="0" borderId="32" xfId="0" applyNumberFormat="1" applyFont="1" applyBorder="1" applyAlignment="1">
      <alignment/>
    </xf>
    <xf numFmtId="164" fontId="1" fillId="0" borderId="16" xfId="0" applyNumberFormat="1" applyFont="1" applyBorder="1" applyAlignment="1">
      <alignment horizontal="center"/>
    </xf>
    <xf numFmtId="168" fontId="1" fillId="2" borderId="41" xfId="0" applyNumberFormat="1" applyFont="1" applyFill="1" applyBorder="1" applyAlignment="1" applyProtection="1">
      <alignment/>
      <protection/>
    </xf>
    <xf numFmtId="165" fontId="0" fillId="0" borderId="33" xfId="0" applyNumberFormat="1" applyFont="1" applyBorder="1" applyAlignment="1" applyProtection="1">
      <alignment/>
      <protection/>
    </xf>
    <xf numFmtId="165" fontId="1" fillId="2" borderId="38" xfId="0" applyNumberFormat="1" applyFont="1" applyFill="1" applyBorder="1" applyAlignment="1" applyProtection="1">
      <alignment/>
      <protection/>
    </xf>
    <xf numFmtId="165" fontId="0" fillId="0" borderId="40" xfId="0" applyNumberFormat="1" applyBorder="1" applyAlignment="1" applyProtection="1">
      <alignment/>
      <protection/>
    </xf>
    <xf numFmtId="165" fontId="0" fillId="0" borderId="29" xfId="0" applyNumberFormat="1" applyFont="1" applyBorder="1" applyAlignment="1" applyProtection="1">
      <alignment/>
      <protection/>
    </xf>
    <xf numFmtId="165" fontId="0" fillId="0" borderId="42" xfId="0" applyNumberFormat="1" applyBorder="1" applyAlignment="1" applyProtection="1">
      <alignment/>
      <protection/>
    </xf>
    <xf numFmtId="164" fontId="1" fillId="4" borderId="16" xfId="0" applyFont="1" applyFill="1" applyBorder="1" applyAlignment="1">
      <alignment horizontal="center"/>
    </xf>
    <xf numFmtId="165" fontId="10" fillId="0" borderId="32" xfId="0" applyNumberFormat="1" applyFont="1" applyBorder="1" applyAlignment="1">
      <alignment/>
    </xf>
    <xf numFmtId="165" fontId="0" fillId="0" borderId="3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D2" sqref="D2"/>
    </sheetView>
  </sheetViews>
  <sheetFormatPr defaultColWidth="11.421875" defaultRowHeight="12.75"/>
  <cols>
    <col min="1" max="16384" width="11.421875" style="1" customWidth="1"/>
  </cols>
  <sheetData>
    <row r="2" spans="3:7" ht="12.75">
      <c r="C2" s="2" t="s">
        <v>0</v>
      </c>
      <c r="D2" s="3" t="s">
        <v>1</v>
      </c>
      <c r="E2" s="3"/>
      <c r="F2" s="3"/>
      <c r="G2" s="3"/>
    </row>
    <row r="3" spans="3:4" ht="12.75">
      <c r="C3" s="2" t="s">
        <v>2</v>
      </c>
      <c r="D3" s="1">
        <v>2013</v>
      </c>
    </row>
    <row r="4" spans="3:4" ht="12.75">
      <c r="C4" s="2" t="s">
        <v>3</v>
      </c>
      <c r="D4" s="1">
        <f>D3+1</f>
        <v>2014</v>
      </c>
    </row>
    <row r="8" ht="12.75">
      <c r="B8" s="4">
        <v>1</v>
      </c>
    </row>
    <row r="9" ht="12.75">
      <c r="B9" s="5"/>
    </row>
    <row r="10" ht="12.75">
      <c r="B10" s="5"/>
    </row>
    <row r="11" ht="12.75">
      <c r="B11" s="4">
        <v>2</v>
      </c>
    </row>
    <row r="12" ht="12.75">
      <c r="B12" s="5"/>
    </row>
    <row r="13" ht="12.75">
      <c r="B13" s="5"/>
    </row>
    <row r="14" ht="12.75">
      <c r="B14" s="4">
        <v>3</v>
      </c>
    </row>
    <row r="15" ht="12.75">
      <c r="B15" s="5"/>
    </row>
    <row r="16" ht="12.75">
      <c r="B16" s="5"/>
    </row>
    <row r="17" ht="12.75">
      <c r="B17" s="4">
        <v>4</v>
      </c>
    </row>
  </sheetData>
  <sheetProtection selectLockedCells="1" selectUnlockedCells="1"/>
  <mergeCells count="1">
    <mergeCell ref="D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M13" sqref="M13"/>
    </sheetView>
  </sheetViews>
  <sheetFormatPr defaultColWidth="11.421875" defaultRowHeight="12.75"/>
  <cols>
    <col min="1" max="1" width="5.8515625" style="0" customWidth="1"/>
    <col min="2" max="2" width="5.421875" style="0" customWidth="1"/>
    <col min="3" max="3" width="17.140625" style="0" customWidth="1"/>
    <col min="4" max="4" width="12.7109375" style="0" customWidth="1"/>
    <col min="5" max="5" width="0" style="0" hidden="1" customWidth="1"/>
    <col min="6" max="7" width="12.7109375" style="0" customWidth="1"/>
    <col min="8" max="8" width="0" style="0" hidden="1" customWidth="1"/>
    <col min="9" max="10" width="12.7109375" style="0" customWidth="1"/>
    <col min="11" max="11" width="0" style="0" hidden="1" customWidth="1"/>
    <col min="12" max="12" width="12.7109375" style="0" customWidth="1"/>
    <col min="13" max="13" width="8.421875" style="0" customWidth="1"/>
  </cols>
  <sheetData>
    <row r="1" spans="1:13" ht="15.75">
      <c r="A1" s="6"/>
      <c r="B1" s="7"/>
      <c r="C1" s="8"/>
      <c r="D1" s="6"/>
      <c r="E1" s="9" t="s">
        <v>4</v>
      </c>
      <c r="F1" s="9"/>
      <c r="G1" s="9"/>
      <c r="H1" s="9"/>
      <c r="I1" s="9"/>
      <c r="J1" s="10" t="s">
        <v>5</v>
      </c>
      <c r="K1" s="11"/>
      <c r="L1" s="11"/>
      <c r="M1" s="12"/>
    </row>
    <row r="2" spans="1:13" ht="12.75">
      <c r="A2" s="6"/>
      <c r="B2" s="13"/>
      <c r="C2" s="14"/>
      <c r="D2" s="6"/>
      <c r="E2" s="15" t="s">
        <v>6</v>
      </c>
      <c r="F2" s="15"/>
      <c r="G2" s="15"/>
      <c r="H2" s="15"/>
      <c r="I2" s="15"/>
      <c r="J2" s="16" t="s">
        <v>7</v>
      </c>
      <c r="K2" s="17"/>
      <c r="L2" s="17"/>
      <c r="M2" s="12"/>
    </row>
    <row r="3" spans="1:13" ht="12.75">
      <c r="A3" s="6"/>
      <c r="B3" s="13"/>
      <c r="C3" s="14"/>
      <c r="D3" s="6"/>
      <c r="E3" s="18" t="s">
        <v>8</v>
      </c>
      <c r="F3" s="18"/>
      <c r="G3" s="18"/>
      <c r="H3" s="18"/>
      <c r="I3" s="18"/>
      <c r="J3" s="16" t="s">
        <v>9</v>
      </c>
      <c r="K3" s="17"/>
      <c r="L3" s="17"/>
      <c r="M3" s="12"/>
    </row>
    <row r="4" spans="1:13" ht="12.75">
      <c r="A4" s="6"/>
      <c r="B4" s="13"/>
      <c r="C4" s="14"/>
      <c r="D4" s="6"/>
      <c r="E4" s="6"/>
      <c r="F4" s="6"/>
      <c r="G4" s="19" t="s">
        <v>10</v>
      </c>
      <c r="H4" s="6"/>
      <c r="I4" s="6"/>
      <c r="J4" s="16" t="s">
        <v>11</v>
      </c>
      <c r="K4" s="17"/>
      <c r="L4" s="14"/>
      <c r="M4" s="14"/>
    </row>
    <row r="5" spans="1:13" ht="12.75">
      <c r="A5" s="6"/>
      <c r="B5" s="20"/>
      <c r="C5" s="21"/>
      <c r="D5" s="6"/>
      <c r="E5" s="6"/>
      <c r="F5" s="6"/>
      <c r="G5" s="6"/>
      <c r="H5" s="6"/>
      <c r="I5" s="6"/>
      <c r="J5" s="22" t="s">
        <v>12</v>
      </c>
      <c r="K5" s="23"/>
      <c r="L5" s="23"/>
      <c r="M5" s="21"/>
    </row>
    <row r="6" spans="1:13" ht="12.75">
      <c r="A6" s="6"/>
      <c r="B6" s="6"/>
      <c r="C6" s="6"/>
      <c r="D6" s="6"/>
      <c r="E6" s="6"/>
      <c r="F6" s="24">
        <f>Menu!D2</f>
        <v>0</v>
      </c>
      <c r="G6" s="6"/>
      <c r="H6" s="6" t="s">
        <v>13</v>
      </c>
      <c r="I6" s="6"/>
      <c r="J6" s="6"/>
      <c r="K6" s="6"/>
      <c r="L6" s="6"/>
      <c r="M6" s="6"/>
    </row>
    <row r="7" spans="1:1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6"/>
      <c r="B8" s="6"/>
      <c r="C8" s="25" t="s">
        <v>14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6"/>
      <c r="B9" s="25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25" t="s">
        <v>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6"/>
      <c r="B11" s="2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>
      <c r="A12" s="6"/>
      <c r="B12" s="26" t="s">
        <v>17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6"/>
    </row>
    <row r="14" spans="2:12" ht="12.75">
      <c r="B14" s="28"/>
      <c r="C14" s="29" t="s">
        <v>18</v>
      </c>
      <c r="D14" s="29" t="s">
        <v>19</v>
      </c>
      <c r="E14" s="29"/>
      <c r="F14" s="29"/>
      <c r="G14" s="29" t="s">
        <v>20</v>
      </c>
      <c r="H14" s="29"/>
      <c r="I14" s="29"/>
      <c r="J14" s="29" t="s">
        <v>21</v>
      </c>
      <c r="K14" s="29"/>
      <c r="L14" s="29"/>
    </row>
    <row r="15" spans="2:12" ht="12.75">
      <c r="B15" s="28"/>
      <c r="C15" s="29"/>
      <c r="D15" s="30" t="s">
        <v>22</v>
      </c>
      <c r="E15" s="31"/>
      <c r="F15" s="30" t="s">
        <v>23</v>
      </c>
      <c r="G15" s="30" t="s">
        <v>24</v>
      </c>
      <c r="H15" s="31"/>
      <c r="I15" s="30" t="s">
        <v>23</v>
      </c>
      <c r="J15" s="30" t="s">
        <v>24</v>
      </c>
      <c r="K15" s="31"/>
      <c r="L15" s="30" t="s">
        <v>25</v>
      </c>
    </row>
    <row r="16" spans="2:12" ht="12.75">
      <c r="B16" s="28"/>
      <c r="C16" s="29"/>
      <c r="D16" s="32" t="s">
        <v>26</v>
      </c>
      <c r="E16" s="33"/>
      <c r="F16" s="32" t="s">
        <v>27</v>
      </c>
      <c r="G16" s="32" t="s">
        <v>26</v>
      </c>
      <c r="H16" s="33"/>
      <c r="I16" s="34" t="s">
        <v>27</v>
      </c>
      <c r="J16" s="32" t="s">
        <v>26</v>
      </c>
      <c r="K16" s="33"/>
      <c r="L16" s="32" t="s">
        <v>27</v>
      </c>
    </row>
    <row r="17" spans="2:12" ht="12.75">
      <c r="B17" s="35" t="s">
        <v>28</v>
      </c>
      <c r="C17" s="35"/>
      <c r="D17" s="35"/>
      <c r="E17" s="35"/>
      <c r="F17" s="35"/>
      <c r="G17" s="36"/>
      <c r="H17" s="36"/>
      <c r="I17" s="36"/>
      <c r="J17" s="36"/>
      <c r="K17" s="36"/>
      <c r="L17" s="37"/>
    </row>
    <row r="18" spans="2:15" ht="12.75">
      <c r="B18" s="28"/>
      <c r="C18" s="38" t="s">
        <v>29</v>
      </c>
      <c r="D18" s="39">
        <f>IF('CA'!E14-'CA'!E11&lt;0,0-('CA'!E14-'CA'!E11),0)</f>
        <v>0</v>
      </c>
      <c r="E18" s="40"/>
      <c r="F18" s="39">
        <f>IF('CA'!E14-'CA'!E11&gt;=0,'CA'!E14-'CA'!E11,0)</f>
        <v>11345.19</v>
      </c>
      <c r="G18" s="39">
        <f>IF('CA'!E25&lt;0,0-'CA'!E25,0)</f>
        <v>0</v>
      </c>
      <c r="H18" s="41"/>
      <c r="I18" s="42">
        <f>IF('CA'!E25&gt;=0,'CA'!E25,0)</f>
        <v>0</v>
      </c>
      <c r="J18" s="39">
        <f>D18+G18</f>
        <v>0</v>
      </c>
      <c r="K18" s="40"/>
      <c r="L18" s="39">
        <f>F18+I18</f>
        <v>11345.19</v>
      </c>
      <c r="N18" s="43"/>
      <c r="O18" s="43"/>
    </row>
    <row r="19" spans="2:12" ht="12.75">
      <c r="B19" s="28"/>
      <c r="C19" s="38" t="s">
        <v>30</v>
      </c>
      <c r="D19" s="39">
        <f>'CA'!E8</f>
        <v>0</v>
      </c>
      <c r="E19" s="40"/>
      <c r="F19" s="39">
        <f>'CA'!E7</f>
        <v>1538.1</v>
      </c>
      <c r="G19" s="39">
        <f>'CA'!E21</f>
        <v>2173.38</v>
      </c>
      <c r="H19" s="41"/>
      <c r="I19" s="42">
        <f>'CA'!E20</f>
        <v>0</v>
      </c>
      <c r="J19" s="39">
        <f>D19+G19</f>
        <v>2173.38</v>
      </c>
      <c r="K19" s="40"/>
      <c r="L19" s="39">
        <f>F19+I19</f>
        <v>1538.1</v>
      </c>
    </row>
    <row r="20" spans="2:12" ht="12.75">
      <c r="B20" s="28"/>
      <c r="C20" s="44"/>
      <c r="D20" s="45"/>
      <c r="E20" s="46"/>
      <c r="F20" s="45"/>
      <c r="G20" s="45"/>
      <c r="H20" s="46"/>
      <c r="I20" s="46"/>
      <c r="J20" s="45"/>
      <c r="K20" s="46"/>
      <c r="L20" s="45"/>
    </row>
    <row r="21" spans="2:12" ht="12.75">
      <c r="B21" s="28"/>
      <c r="C21" s="47" t="s">
        <v>31</v>
      </c>
      <c r="D21" s="48">
        <f>D18+D19</f>
        <v>0</v>
      </c>
      <c r="E21" s="49"/>
      <c r="F21" s="48">
        <f>F18+F19</f>
        <v>12883.29</v>
      </c>
      <c r="G21" s="48">
        <f>G18+G19</f>
        <v>2173.38</v>
      </c>
      <c r="H21" s="50"/>
      <c r="I21" s="51">
        <f>I18+I19</f>
        <v>0</v>
      </c>
      <c r="J21" s="48">
        <f>J18+J19</f>
        <v>2173.38</v>
      </c>
      <c r="K21" s="48">
        <f>K18+K19</f>
        <v>0</v>
      </c>
      <c r="L21" s="48">
        <f>L18+L19</f>
        <v>12883.29</v>
      </c>
    </row>
    <row r="22" spans="2:12" ht="12.75">
      <c r="B22" s="28"/>
      <c r="C22" s="44"/>
      <c r="D22" s="45"/>
      <c r="E22" s="46"/>
      <c r="F22" s="45"/>
      <c r="G22" s="45"/>
      <c r="H22" s="46"/>
      <c r="I22" s="46"/>
      <c r="J22" s="45"/>
      <c r="K22" s="46"/>
      <c r="L22" s="45"/>
    </row>
    <row r="23" spans="2:12" ht="12.75">
      <c r="B23" s="28"/>
      <c r="C23" s="38" t="s">
        <v>32</v>
      </c>
      <c r="D23" s="39">
        <f>IF(D21&gt;F21,D21-F21,0)</f>
        <v>0</v>
      </c>
      <c r="E23" s="40"/>
      <c r="F23" s="39">
        <f>IF(F21&gt;=D21,F21-D21,0)</f>
        <v>12883.29</v>
      </c>
      <c r="G23" s="39">
        <f>IF(G21&gt;I21,G21-I21,0)</f>
        <v>2173.38</v>
      </c>
      <c r="H23" s="41"/>
      <c r="I23" s="42">
        <f>IF(I21&gt;=G21,I21-G21,0)</f>
        <v>0</v>
      </c>
      <c r="J23" s="39">
        <f>IF(J21&gt;L21,J21-L21,0)</f>
        <v>0</v>
      </c>
      <c r="K23" s="40"/>
      <c r="L23" s="39">
        <f>IF(L21&gt;=J21,L21-J21,0)</f>
        <v>10709.91</v>
      </c>
    </row>
    <row r="24" spans="2:12" ht="12.75">
      <c r="B24" s="28"/>
      <c r="C24" s="38" t="s">
        <v>33</v>
      </c>
      <c r="D24" s="52"/>
      <c r="E24" s="53"/>
      <c r="F24" s="52"/>
      <c r="G24" s="39">
        <f>RAR!D29</f>
        <v>0</v>
      </c>
      <c r="H24" s="41"/>
      <c r="I24" s="42">
        <f>RAR!H29</f>
        <v>0</v>
      </c>
      <c r="J24" s="39">
        <f>G24</f>
        <v>0</v>
      </c>
      <c r="K24" s="40"/>
      <c r="L24" s="39">
        <f>I24</f>
        <v>0</v>
      </c>
    </row>
    <row r="25" spans="2:12" ht="12.75">
      <c r="B25" s="28"/>
      <c r="C25" s="44"/>
      <c r="D25" s="45"/>
      <c r="E25" s="46"/>
      <c r="F25" s="45"/>
      <c r="G25" s="45"/>
      <c r="H25" s="46"/>
      <c r="I25" s="46"/>
      <c r="J25" s="45"/>
      <c r="K25" s="46"/>
      <c r="L25" s="45"/>
    </row>
    <row r="26" spans="2:12" ht="12.75">
      <c r="B26" s="28"/>
      <c r="C26" s="47" t="s">
        <v>34</v>
      </c>
      <c r="D26" s="48">
        <f>D21</f>
        <v>0</v>
      </c>
      <c r="E26" s="49"/>
      <c r="F26" s="48">
        <f>F21</f>
        <v>12883.29</v>
      </c>
      <c r="G26" s="48">
        <f>G21+G24</f>
        <v>2173.38</v>
      </c>
      <c r="H26" s="50"/>
      <c r="I26" s="51">
        <f>I21+I24</f>
        <v>0</v>
      </c>
      <c r="J26" s="48">
        <f>J21+J24</f>
        <v>2173.38</v>
      </c>
      <c r="K26" s="49"/>
      <c r="L26" s="48">
        <f>L21+L24</f>
        <v>12883.29</v>
      </c>
    </row>
    <row r="27" spans="2:12" ht="12.75">
      <c r="B27" s="28"/>
      <c r="C27" s="44"/>
      <c r="D27" s="45"/>
      <c r="E27" s="46"/>
      <c r="F27" s="45"/>
      <c r="G27" s="45"/>
      <c r="H27" s="46"/>
      <c r="I27" s="46"/>
      <c r="J27" s="45"/>
      <c r="K27" s="46"/>
      <c r="L27" s="45"/>
    </row>
    <row r="28" spans="2:12" ht="12.75">
      <c r="B28" s="28"/>
      <c r="C28" s="54" t="s">
        <v>35</v>
      </c>
      <c r="D28" s="55">
        <f>IF(D26-F26&gt;0,D26-F26,0)</f>
        <v>0</v>
      </c>
      <c r="E28" s="56"/>
      <c r="F28" s="57">
        <f>IF(F26-D26&gt;=0,F26-D26,0)</f>
        <v>12883.29</v>
      </c>
      <c r="G28" s="55">
        <f>IF(G26-I26&gt;0,G26-I26,0)</f>
        <v>2173.38</v>
      </c>
      <c r="H28" s="56"/>
      <c r="I28" s="57">
        <f>IF(I26-G26&gt;=0,I26-G26,0)</f>
        <v>0</v>
      </c>
      <c r="J28" s="55">
        <f>IF((D28+G28)-(F28+I28)&gt;0,(D28+G28)-(F28+I28),0)</f>
        <v>0</v>
      </c>
      <c r="K28" s="58"/>
      <c r="L28" s="55">
        <f>IF((I28+F28)-(D28+G28)&gt;=0,(I28+F28)-(D28+G28),0)</f>
        <v>10709.91</v>
      </c>
    </row>
    <row r="29" spans="3:12" ht="12.75">
      <c r="C29" s="59"/>
      <c r="D29" s="43"/>
      <c r="E29" s="43"/>
      <c r="F29" s="43"/>
      <c r="G29" s="43"/>
      <c r="H29" s="43"/>
      <c r="I29" s="43"/>
      <c r="J29" s="43"/>
      <c r="K29" s="43"/>
      <c r="L29" s="43"/>
    </row>
    <row r="30" ht="12.75">
      <c r="B30" t="s">
        <v>36</v>
      </c>
    </row>
    <row r="31" spans="1:12" ht="12.75">
      <c r="A31" s="6"/>
      <c r="B31" s="6"/>
      <c r="C31" s="60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2.75">
      <c r="A32" s="6"/>
      <c r="B32" s="26" t="s">
        <v>37</v>
      </c>
      <c r="C32" s="62"/>
      <c r="D32" s="63"/>
      <c r="E32" s="63"/>
      <c r="F32" s="63"/>
      <c r="G32" s="63"/>
      <c r="H32" s="63"/>
      <c r="I32" s="63"/>
      <c r="J32" s="63"/>
      <c r="K32" s="61"/>
      <c r="L32" s="61"/>
    </row>
    <row r="34" spans="1:12" ht="12.75">
      <c r="A34" s="60" t="s">
        <v>38</v>
      </c>
      <c r="B34" s="60"/>
      <c r="C34" s="60"/>
      <c r="D34" s="64"/>
      <c r="E34" s="64" t="s">
        <v>39</v>
      </c>
      <c r="F34" s="64" t="s">
        <v>40</v>
      </c>
      <c r="G34" s="61"/>
      <c r="H34" s="61"/>
      <c r="I34" s="61"/>
      <c r="J34" s="61"/>
      <c r="K34" s="61"/>
      <c r="L34" s="65" t="s">
        <v>41</v>
      </c>
    </row>
    <row r="35" spans="1:12" ht="12.75">
      <c r="A35" s="60" t="s">
        <v>42</v>
      </c>
      <c r="B35" s="60"/>
      <c r="C35" s="60"/>
      <c r="D35" s="66"/>
      <c r="E35" s="61"/>
      <c r="F35" s="64" t="s">
        <v>43</v>
      </c>
      <c r="G35" s="61"/>
      <c r="H35" s="61"/>
      <c r="I35" s="61"/>
      <c r="J35" s="61"/>
      <c r="K35" s="61"/>
      <c r="L35" s="61"/>
    </row>
    <row r="36" spans="1:12" ht="12.75">
      <c r="A36" s="60" t="s">
        <v>44</v>
      </c>
      <c r="B36" s="60"/>
      <c r="C36" s="60"/>
      <c r="D36" s="66"/>
      <c r="E36" s="61"/>
      <c r="F36" s="61"/>
      <c r="G36" s="61"/>
      <c r="H36" s="61"/>
      <c r="I36" s="61"/>
      <c r="J36" s="61"/>
      <c r="K36" s="61"/>
      <c r="L36" s="61"/>
    </row>
  </sheetData>
  <sheetProtection sheet="1"/>
  <mergeCells count="8">
    <mergeCell ref="E1:I1"/>
    <mergeCell ref="E2:I2"/>
    <mergeCell ref="E3:I3"/>
    <mergeCell ref="C14:C16"/>
    <mergeCell ref="D14:F14"/>
    <mergeCell ref="G14:I14"/>
    <mergeCell ref="J14:L14"/>
    <mergeCell ref="B17:F17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G20" sqref="G20"/>
    </sheetView>
  </sheetViews>
  <sheetFormatPr defaultColWidth="11.421875" defaultRowHeight="12.75"/>
  <cols>
    <col min="5" max="5" width="17.28125" style="0" customWidth="1"/>
    <col min="6" max="6" width="14.140625" style="0" customWidth="1"/>
    <col min="7" max="7" width="8.57421875" style="0" customWidth="1"/>
    <col min="8" max="8" width="9.00390625" style="0" customWidth="1"/>
    <col min="10" max="10" width="14.8515625" style="0" customWidth="1"/>
    <col min="11" max="11" width="17.421875" style="0" customWidth="1"/>
    <col min="12" max="12" width="17.00390625" style="0" customWidth="1"/>
    <col min="13" max="13" width="10.140625" style="0" customWidth="1"/>
  </cols>
  <sheetData>
    <row r="1" spans="1:13" ht="15.75">
      <c r="A1" s="67" t="s">
        <v>45</v>
      </c>
      <c r="B1" s="67"/>
      <c r="C1" s="67"/>
      <c r="D1" s="67"/>
      <c r="E1" s="67"/>
      <c r="F1" s="67"/>
      <c r="G1" s="67"/>
      <c r="H1" s="68">
        <f>A2</f>
        <v>0</v>
      </c>
      <c r="I1" s="68"/>
      <c r="J1" s="68"/>
      <c r="K1" s="68"/>
      <c r="L1" s="68"/>
      <c r="M1" s="68"/>
    </row>
    <row r="2" spans="1:13" ht="15.75">
      <c r="A2" s="69">
        <f>Menu!D2</f>
        <v>0</v>
      </c>
      <c r="B2" s="69"/>
      <c r="C2" s="69"/>
      <c r="D2" s="69"/>
      <c r="E2" s="69"/>
      <c r="F2" s="69"/>
      <c r="G2" s="69"/>
      <c r="H2" s="70" t="s">
        <v>46</v>
      </c>
      <c r="I2" s="70"/>
      <c r="J2" s="70"/>
      <c r="K2" s="70"/>
      <c r="L2" s="70"/>
      <c r="M2" s="70"/>
    </row>
    <row r="3" spans="1:13" ht="15.75">
      <c r="A3" s="71" t="s">
        <v>47</v>
      </c>
      <c r="B3" s="72">
        <f>Menu!D3</f>
        <v>2013</v>
      </c>
      <c r="C3" s="43"/>
      <c r="D3" s="43"/>
      <c r="E3" s="43"/>
      <c r="F3" s="43"/>
      <c r="G3" s="43"/>
      <c r="H3" s="70" t="s">
        <v>48</v>
      </c>
      <c r="I3" s="70"/>
      <c r="J3" s="70"/>
      <c r="K3" s="70"/>
      <c r="L3" s="70"/>
      <c r="M3" s="70"/>
    </row>
    <row r="4" spans="1:13" ht="15.75">
      <c r="A4" s="43"/>
      <c r="B4" s="43"/>
      <c r="C4" s="43"/>
      <c r="D4" s="43"/>
      <c r="E4" s="43"/>
      <c r="F4" s="43"/>
      <c r="G4" s="43"/>
      <c r="H4" s="70">
        <f>L7</f>
        <v>2013</v>
      </c>
      <c r="I4" s="70"/>
      <c r="J4" s="70"/>
      <c r="K4" s="70"/>
      <c r="L4" s="70"/>
      <c r="M4" s="70"/>
    </row>
    <row r="5" spans="1:7" ht="14.25">
      <c r="A5" s="73" t="s">
        <v>49</v>
      </c>
      <c r="B5" s="74"/>
      <c r="C5" s="74"/>
      <c r="D5" s="43"/>
      <c r="E5" s="43"/>
      <c r="F5" s="43"/>
      <c r="G5" s="43"/>
    </row>
    <row r="6" spans="1:8" ht="12.75">
      <c r="A6" s="43"/>
      <c r="B6" s="43"/>
      <c r="C6" s="43"/>
      <c r="D6" s="43"/>
      <c r="E6" s="75" t="s">
        <v>50</v>
      </c>
      <c r="F6" s="75"/>
      <c r="G6" s="43"/>
      <c r="H6" t="s">
        <v>51</v>
      </c>
    </row>
    <row r="7" spans="1:12" ht="12.75">
      <c r="A7" s="43"/>
      <c r="B7" s="43" t="s">
        <v>52</v>
      </c>
      <c r="C7" s="43"/>
      <c r="D7" s="43"/>
      <c r="E7" s="76">
        <v>1538.1</v>
      </c>
      <c r="F7" s="77"/>
      <c r="G7" s="43"/>
      <c r="H7" t="s">
        <v>53</v>
      </c>
      <c r="L7" s="78">
        <f>B3</f>
        <v>2013</v>
      </c>
    </row>
    <row r="8" spans="1:8" ht="12.75">
      <c r="A8" s="43"/>
      <c r="B8" s="43" t="s">
        <v>54</v>
      </c>
      <c r="C8" s="43"/>
      <c r="D8" s="43"/>
      <c r="E8" s="76">
        <v>0</v>
      </c>
      <c r="F8" s="77"/>
      <c r="G8" s="43"/>
      <c r="H8" t="s">
        <v>55</v>
      </c>
    </row>
    <row r="9" spans="1:13" ht="12.75">
      <c r="A9" s="43"/>
      <c r="B9" s="43"/>
      <c r="C9" s="43"/>
      <c r="D9" s="43"/>
      <c r="E9" s="43"/>
      <c r="F9" s="77"/>
      <c r="G9" s="43"/>
      <c r="M9" s="79" t="s">
        <v>56</v>
      </c>
    </row>
    <row r="10" spans="1:13" ht="12.75">
      <c r="A10" s="43"/>
      <c r="B10" s="80" t="s">
        <v>57</v>
      </c>
      <c r="C10" s="80"/>
      <c r="D10" s="80"/>
      <c r="E10" s="81">
        <f>E7-E8</f>
        <v>1538.1</v>
      </c>
      <c r="F10" s="77"/>
      <c r="G10" s="43"/>
      <c r="H10" s="82" t="s">
        <v>58</v>
      </c>
      <c r="I10" s="83"/>
      <c r="J10" s="83"/>
      <c r="K10" s="83"/>
      <c r="L10" s="83"/>
      <c r="M10" s="84"/>
    </row>
    <row r="11" spans="1:7" ht="12.75">
      <c r="A11" s="43"/>
      <c r="B11" s="85" t="s">
        <v>59</v>
      </c>
      <c r="C11" s="85"/>
      <c r="D11" s="85"/>
      <c r="E11" s="76">
        <v>0</v>
      </c>
      <c r="F11" s="86" t="s">
        <v>60</v>
      </c>
      <c r="G11" s="43"/>
    </row>
    <row r="12" spans="1:12" ht="12.75">
      <c r="A12" s="43"/>
      <c r="F12" s="87"/>
      <c r="G12" s="43"/>
      <c r="H12" t="s">
        <v>61</v>
      </c>
      <c r="L12" s="43">
        <f>E14-E11</f>
        <v>11345.19</v>
      </c>
    </row>
    <row r="13" spans="1:12" s="90" customFormat="1" ht="12.75">
      <c r="A13" s="88"/>
      <c r="B13" s="88"/>
      <c r="C13" s="88"/>
      <c r="D13" s="88"/>
      <c r="E13" s="88"/>
      <c r="F13" s="89"/>
      <c r="G13" s="88"/>
      <c r="H13" s="90" t="s">
        <v>62</v>
      </c>
      <c r="L13" s="88">
        <f>E25</f>
        <v>0</v>
      </c>
    </row>
    <row r="14" spans="2:7" ht="12.75">
      <c r="B14" s="43" t="s">
        <v>63</v>
      </c>
      <c r="C14" s="43"/>
      <c r="D14" s="43"/>
      <c r="E14" s="76">
        <v>11345.19</v>
      </c>
      <c r="F14" s="91" t="s">
        <v>64</v>
      </c>
      <c r="G14" s="43"/>
    </row>
    <row r="15" spans="6:13" ht="13.5">
      <c r="F15" s="87"/>
      <c r="G15" s="43"/>
      <c r="H15" s="82" t="s">
        <v>65</v>
      </c>
      <c r="I15" s="83"/>
      <c r="J15" s="83"/>
      <c r="K15" s="83"/>
      <c r="L15" s="92">
        <f>L7</f>
        <v>2013</v>
      </c>
      <c r="M15" s="84"/>
    </row>
    <row r="16" spans="1:7" ht="13.5">
      <c r="A16" s="43"/>
      <c r="B16" s="93" t="s">
        <v>66</v>
      </c>
      <c r="C16" s="93"/>
      <c r="D16" s="93"/>
      <c r="E16" s="94">
        <f>IF(E10+E14-E11&gt;=0,E10+E14-E11,0)</f>
        <v>12883.29</v>
      </c>
      <c r="F16" s="95"/>
      <c r="G16" s="43"/>
    </row>
    <row r="17" spans="1:12" ht="13.5">
      <c r="A17" s="43"/>
      <c r="B17" s="96" t="s">
        <v>67</v>
      </c>
      <c r="C17" s="96"/>
      <c r="D17" s="96"/>
      <c r="E17" s="97">
        <f>délib!D23</f>
        <v>0</v>
      </c>
      <c r="F17" s="95"/>
      <c r="G17" s="43"/>
      <c r="I17" t="s">
        <v>68</v>
      </c>
      <c r="L17" s="43">
        <f>E23</f>
        <v>-2173.38</v>
      </c>
    </row>
    <row r="18" spans="1:12" ht="14.25">
      <c r="A18" s="73" t="s">
        <v>69</v>
      </c>
      <c r="B18" s="98"/>
      <c r="C18" s="43"/>
      <c r="D18" s="43"/>
      <c r="E18" s="43"/>
      <c r="F18" s="91"/>
      <c r="G18" s="43"/>
      <c r="I18" t="s">
        <v>70</v>
      </c>
      <c r="L18" s="43">
        <f>E25</f>
        <v>0</v>
      </c>
    </row>
    <row r="19" spans="1:7" ht="12.75">
      <c r="A19" s="43"/>
      <c r="B19" s="43"/>
      <c r="C19" s="43"/>
      <c r="D19" s="43"/>
      <c r="E19" s="43"/>
      <c r="F19" s="77"/>
      <c r="G19" s="43"/>
    </row>
    <row r="20" spans="1:12" ht="12.75">
      <c r="A20" s="43"/>
      <c r="B20" s="43" t="s">
        <v>52</v>
      </c>
      <c r="C20" s="43"/>
      <c r="D20" s="43"/>
      <c r="E20" s="76">
        <v>0</v>
      </c>
      <c r="F20" s="77"/>
      <c r="G20" s="43"/>
      <c r="I20" t="s">
        <v>71</v>
      </c>
      <c r="L20" s="43">
        <f>SUM(L17:L18)</f>
        <v>-2173.38</v>
      </c>
    </row>
    <row r="21" spans="1:7" ht="12.75">
      <c r="A21" s="43"/>
      <c r="B21" s="43" t="s">
        <v>54</v>
      </c>
      <c r="C21" s="43"/>
      <c r="D21" s="43"/>
      <c r="E21" s="76">
        <v>2173.38</v>
      </c>
      <c r="F21" s="77"/>
      <c r="G21" s="43"/>
    </row>
    <row r="22" spans="1:13" ht="12.75">
      <c r="A22" s="43"/>
      <c r="B22" s="43"/>
      <c r="C22" s="43"/>
      <c r="D22" s="43"/>
      <c r="E22" s="43"/>
      <c r="F22" s="77"/>
      <c r="G22" s="43"/>
      <c r="H22" s="82" t="s">
        <v>72</v>
      </c>
      <c r="I22" s="83"/>
      <c r="J22" s="83"/>
      <c r="K22" s="83"/>
      <c r="L22" s="83"/>
      <c r="M22" s="84"/>
    </row>
    <row r="23" spans="1:7" ht="12.75">
      <c r="A23" s="43"/>
      <c r="B23" s="99" t="s">
        <v>57</v>
      </c>
      <c r="C23" s="100"/>
      <c r="D23" s="101"/>
      <c r="E23" s="81">
        <f>E20-E21</f>
        <v>-2173.38</v>
      </c>
      <c r="F23" s="77"/>
      <c r="G23" s="43"/>
    </row>
    <row r="24" spans="1:12" ht="12.75">
      <c r="A24" s="43"/>
      <c r="B24" s="43"/>
      <c r="C24" s="43"/>
      <c r="D24" s="88"/>
      <c r="E24" s="88"/>
      <c r="F24" s="77"/>
      <c r="G24" s="43"/>
      <c r="I24" t="s">
        <v>73</v>
      </c>
      <c r="L24" s="43">
        <f>RAR!D29</f>
        <v>0</v>
      </c>
    </row>
    <row r="25" spans="1:12" ht="12.75">
      <c r="A25" s="43"/>
      <c r="B25" s="43" t="s">
        <v>74</v>
      </c>
      <c r="C25" s="43"/>
      <c r="D25" s="43"/>
      <c r="E25" s="76">
        <v>0</v>
      </c>
      <c r="F25" s="91" t="s">
        <v>64</v>
      </c>
      <c r="G25" s="43"/>
      <c r="I25" t="s">
        <v>75</v>
      </c>
      <c r="L25" s="43">
        <f>RAR!H29</f>
        <v>0</v>
      </c>
    </row>
    <row r="26" spans="1:7" ht="13.5">
      <c r="A26" s="43"/>
      <c r="B26" s="43"/>
      <c r="C26" s="43"/>
      <c r="D26" s="43"/>
      <c r="E26" s="43"/>
      <c r="F26" s="77"/>
      <c r="G26" s="43"/>
    </row>
    <row r="27" spans="2:12" ht="13.5">
      <c r="B27" s="43" t="s">
        <v>76</v>
      </c>
      <c r="C27" s="43"/>
      <c r="D27" s="102" t="s">
        <v>77</v>
      </c>
      <c r="E27" s="97">
        <f>IF(E23+E25&lt;0,-(E23+E25),0)</f>
        <v>2173.38</v>
      </c>
      <c r="F27" s="103"/>
      <c r="G27" s="43"/>
      <c r="I27" t="s">
        <v>78</v>
      </c>
      <c r="L27" s="43">
        <f>L25-L24</f>
        <v>0</v>
      </c>
    </row>
    <row r="28" spans="1:8" ht="13.5">
      <c r="A28" s="43"/>
      <c r="B28" s="43"/>
      <c r="C28" s="43"/>
      <c r="D28" s="102" t="s">
        <v>79</v>
      </c>
      <c r="E28" s="94">
        <f>IF(E23+E25&gt;=0,E23+E25,0)</f>
        <v>0</v>
      </c>
      <c r="F28" s="103"/>
      <c r="G28" s="43"/>
      <c r="H28" s="90"/>
    </row>
    <row r="29" spans="1:13" ht="12.75">
      <c r="A29" s="43"/>
      <c r="G29" s="43"/>
      <c r="H29" s="82" t="s">
        <v>80</v>
      </c>
      <c r="I29" s="83"/>
      <c r="J29" s="83"/>
      <c r="K29" s="83"/>
      <c r="L29" s="83"/>
      <c r="M29" s="84"/>
    </row>
    <row r="30" spans="1:7" ht="12.75">
      <c r="A30" s="43"/>
      <c r="B30" s="104" t="s">
        <v>81</v>
      </c>
      <c r="C30" s="104"/>
      <c r="D30" s="104"/>
      <c r="E30" s="104"/>
      <c r="F30" s="104"/>
      <c r="G30" s="43"/>
    </row>
    <row r="31" spans="1:12" ht="12.75">
      <c r="A31" s="43"/>
      <c r="B31" s="43"/>
      <c r="C31" s="43"/>
      <c r="D31" s="43"/>
      <c r="E31" s="43"/>
      <c r="F31" s="43"/>
      <c r="G31" s="43"/>
      <c r="I31" t="s">
        <v>82</v>
      </c>
      <c r="L31" s="43">
        <f>L20</f>
        <v>-2173.38</v>
      </c>
    </row>
    <row r="32" spans="1:12" ht="12.75">
      <c r="A32" s="43"/>
      <c r="B32" s="43"/>
      <c r="C32" s="43"/>
      <c r="D32" s="43"/>
      <c r="E32" s="43"/>
      <c r="F32" s="43"/>
      <c r="G32" s="43"/>
      <c r="I32" t="s">
        <v>83</v>
      </c>
      <c r="L32" s="43">
        <f>L27</f>
        <v>0</v>
      </c>
    </row>
    <row r="33" spans="1:7" ht="12.75">
      <c r="A33" s="102" t="s">
        <v>84</v>
      </c>
      <c r="B33" s="43"/>
      <c r="C33" s="43"/>
      <c r="D33" s="43"/>
      <c r="E33" s="43"/>
      <c r="F33" s="43"/>
      <c r="G33" s="43"/>
    </row>
    <row r="34" spans="1:16" ht="12.75">
      <c r="A34" s="102" t="s">
        <v>85</v>
      </c>
      <c r="B34" s="43"/>
      <c r="C34" s="43"/>
      <c r="D34" s="43"/>
      <c r="E34" s="43"/>
      <c r="F34" s="43"/>
      <c r="G34" s="43"/>
      <c r="I34" s="105">
        <f>IF(P34&lt;=0,"Besoin de financement de l'investissement","Excédent de financement de l'investissement")</f>
        <v>0</v>
      </c>
      <c r="J34" s="105"/>
      <c r="K34" s="105"/>
      <c r="L34" s="106">
        <f>IF(P34&gt;=0,P34,0-P34)</f>
        <v>2173.38</v>
      </c>
      <c r="P34" s="43">
        <f>L31+L32</f>
        <v>-2173.38</v>
      </c>
    </row>
    <row r="35" spans="1:7" ht="12.75">
      <c r="A35" s="43" t="s">
        <v>86</v>
      </c>
      <c r="B35" s="43"/>
      <c r="C35" s="43"/>
      <c r="D35" s="43"/>
      <c r="E35" s="43"/>
      <c r="F35" s="81">
        <f>délib!I23</f>
        <v>0</v>
      </c>
      <c r="G35" s="43"/>
    </row>
    <row r="36" spans="1:13" ht="12.75">
      <c r="A36" s="43" t="s">
        <v>87</v>
      </c>
      <c r="B36" s="43"/>
      <c r="C36" s="43"/>
      <c r="D36" s="43"/>
      <c r="E36" s="43"/>
      <c r="F36" s="81">
        <f>délib!G23</f>
        <v>2173.38</v>
      </c>
      <c r="G36" s="43"/>
      <c r="H36" s="82" t="s">
        <v>88</v>
      </c>
      <c r="I36" s="83"/>
      <c r="J36" s="83"/>
      <c r="K36" s="83"/>
      <c r="L36" s="83"/>
      <c r="M36" s="84"/>
    </row>
    <row r="37" spans="1:12" ht="12.75">
      <c r="A37" s="43" t="s">
        <v>89</v>
      </c>
      <c r="B37" s="43"/>
      <c r="C37" s="43"/>
      <c r="D37" s="43"/>
      <c r="E37" s="43" t="s">
        <v>90</v>
      </c>
      <c r="F37" s="107">
        <f>L24</f>
        <v>0</v>
      </c>
      <c r="G37" s="43"/>
      <c r="L37" s="43"/>
    </row>
    <row r="38" spans="1:12" ht="12.75">
      <c r="A38" s="43"/>
      <c r="B38" s="43"/>
      <c r="C38" s="43"/>
      <c r="D38" s="43"/>
      <c r="E38" s="43" t="s">
        <v>91</v>
      </c>
      <c r="F38" s="107">
        <f>délib!I24</f>
        <v>0</v>
      </c>
      <c r="G38" s="43"/>
      <c r="I38" t="s">
        <v>68</v>
      </c>
      <c r="L38" s="43">
        <f>E10</f>
        <v>1538.1</v>
      </c>
    </row>
    <row r="39" spans="1:12" ht="13.5">
      <c r="A39" s="43"/>
      <c r="B39" s="43"/>
      <c r="C39" s="43"/>
      <c r="D39" s="43"/>
      <c r="E39" s="43"/>
      <c r="F39" s="43"/>
      <c r="G39" s="43"/>
      <c r="I39" t="s">
        <v>70</v>
      </c>
      <c r="L39" s="43">
        <f>E14-E11</f>
        <v>11345.19</v>
      </c>
    </row>
    <row r="40" spans="1:7" ht="13.5">
      <c r="A40" s="43"/>
      <c r="B40" s="43" t="s">
        <v>92</v>
      </c>
      <c r="C40" s="43"/>
      <c r="D40" s="43"/>
      <c r="E40" s="43"/>
      <c r="F40" s="108">
        <f>délib!I28</f>
        <v>0</v>
      </c>
      <c r="G40" s="43"/>
    </row>
    <row r="41" spans="1:12" ht="13.5">
      <c r="A41" s="43"/>
      <c r="B41" s="43" t="s">
        <v>93</v>
      </c>
      <c r="C41" s="43"/>
      <c r="D41" s="43"/>
      <c r="E41" s="43"/>
      <c r="F41" s="108">
        <f>IF(P34&lt;0,-P34,0)</f>
        <v>2173.38</v>
      </c>
      <c r="G41" s="43"/>
      <c r="I41" t="s">
        <v>94</v>
      </c>
      <c r="L41" s="43">
        <f>L38+L39</f>
        <v>12883.29</v>
      </c>
    </row>
    <row r="42" spans="1:7" ht="13.5">
      <c r="A42" s="43"/>
      <c r="B42" s="43"/>
      <c r="C42" s="43"/>
      <c r="D42" s="43"/>
      <c r="E42" s="43"/>
      <c r="F42" s="43"/>
      <c r="G42" s="43"/>
    </row>
    <row r="43" spans="1:13" ht="13.5">
      <c r="A43" s="109"/>
      <c r="B43" s="110" t="s">
        <v>95</v>
      </c>
      <c r="C43" s="111">
        <f>B3</f>
        <v>2013</v>
      </c>
      <c r="D43" s="102"/>
      <c r="E43" s="112">
        <f>M49</f>
        <v>2173.38</v>
      </c>
      <c r="F43" s="102" t="s">
        <v>96</v>
      </c>
      <c r="G43" s="43"/>
      <c r="H43" s="82" t="s">
        <v>97</v>
      </c>
      <c r="I43" s="83"/>
      <c r="J43" s="83"/>
      <c r="K43" s="83"/>
      <c r="L43" s="83"/>
      <c r="M43" s="84"/>
    </row>
    <row r="44" spans="1:7" ht="13.5">
      <c r="A44" s="113"/>
      <c r="B44" s="114" t="s">
        <v>98</v>
      </c>
      <c r="C44" s="115">
        <f>B3+1</f>
        <v>2014</v>
      </c>
      <c r="D44" s="43"/>
      <c r="E44" s="112">
        <f>L50</f>
        <v>10709.91</v>
      </c>
      <c r="F44" s="102" t="s">
        <v>99</v>
      </c>
      <c r="G44" s="43"/>
    </row>
    <row r="45" spans="4:12" ht="12.75">
      <c r="D45" s="43"/>
      <c r="E45" s="43"/>
      <c r="F45" s="43"/>
      <c r="G45" s="43"/>
      <c r="I45" s="116" t="s">
        <v>100</v>
      </c>
      <c r="J45" s="116"/>
      <c r="K45" s="116"/>
      <c r="L45" s="63">
        <f>IF(AND(P34&lt;0,L41&gt;0),IF(L41&gt;=L34,L34,L41),0)</f>
        <v>2173.38</v>
      </c>
    </row>
    <row r="46" spans="9:12" ht="12.75">
      <c r="I46" s="116" t="s">
        <v>101</v>
      </c>
      <c r="J46" s="116"/>
      <c r="K46" s="116"/>
      <c r="L46" s="102"/>
    </row>
    <row r="47" spans="1:12" ht="12.75">
      <c r="A47" s="117" t="s">
        <v>102</v>
      </c>
      <c r="I47" s="116"/>
      <c r="J47" s="116"/>
      <c r="K47" s="116"/>
      <c r="L47" s="102"/>
    </row>
    <row r="48" spans="1:12" ht="12.75">
      <c r="A48" t="s">
        <v>103</v>
      </c>
      <c r="I48" s="116" t="s">
        <v>104</v>
      </c>
      <c r="J48" s="116"/>
      <c r="K48" s="116"/>
      <c r="L48" s="63">
        <v>0</v>
      </c>
    </row>
    <row r="49" spans="1:13" ht="12.75">
      <c r="A49" t="s">
        <v>105</v>
      </c>
      <c r="I49" s="116"/>
      <c r="J49" s="116" t="s">
        <v>106</v>
      </c>
      <c r="K49" s="116"/>
      <c r="L49" s="102"/>
      <c r="M49" s="43">
        <f>+L45+L48</f>
        <v>2173.38</v>
      </c>
    </row>
    <row r="50" spans="1:12" ht="12.75">
      <c r="A50" t="s">
        <v>107</v>
      </c>
      <c r="I50" s="116" t="s">
        <v>108</v>
      </c>
      <c r="J50" s="116"/>
      <c r="K50" s="116"/>
      <c r="L50" s="102">
        <f>L41-M49</f>
        <v>10709.91</v>
      </c>
    </row>
    <row r="51" spans="1:12" ht="12.75">
      <c r="A51" t="s">
        <v>109</v>
      </c>
      <c r="I51" s="116" t="s">
        <v>110</v>
      </c>
      <c r="J51" s="116"/>
      <c r="K51" s="116"/>
      <c r="L51" s="102"/>
    </row>
    <row r="52" spans="1:12" ht="12.75">
      <c r="A52" t="s">
        <v>111</v>
      </c>
      <c r="I52" s="118" t="s">
        <v>112</v>
      </c>
      <c r="J52" s="116"/>
      <c r="K52" s="116"/>
      <c r="L52" s="116"/>
    </row>
    <row r="54" spans="10:12" ht="12.75">
      <c r="J54" s="119" t="s">
        <v>113</v>
      </c>
      <c r="K54" s="119"/>
      <c r="L54" s="119"/>
    </row>
  </sheetData>
  <sheetProtection sheet="1"/>
  <mergeCells count="11">
    <mergeCell ref="A1:G1"/>
    <mergeCell ref="H1:M1"/>
    <mergeCell ref="A2:G2"/>
    <mergeCell ref="H2:M2"/>
    <mergeCell ref="H3:M3"/>
    <mergeCell ref="H4:M4"/>
    <mergeCell ref="B10:D10"/>
    <mergeCell ref="B11:D11"/>
    <mergeCell ref="B16:D16"/>
    <mergeCell ref="B17:D17"/>
    <mergeCell ref="B30:F3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21" sqref="G21"/>
    </sheetView>
  </sheetViews>
  <sheetFormatPr defaultColWidth="11.421875" defaultRowHeight="12.75"/>
  <cols>
    <col min="1" max="2" width="12.7109375" style="0" customWidth="1"/>
    <col min="3" max="3" width="23.7109375" style="0" customWidth="1"/>
    <col min="4" max="4" width="15.7109375" style="0" customWidth="1"/>
    <col min="5" max="5" width="13.28125" style="0" customWidth="1"/>
    <col min="6" max="6" width="12.7109375" style="0" customWidth="1"/>
    <col min="7" max="7" width="23.7109375" style="0" customWidth="1"/>
    <col min="8" max="8" width="15.7109375" style="0" customWidth="1"/>
  </cols>
  <sheetData>
    <row r="1" spans="1:3" s="122" customFormat="1" ht="15">
      <c r="A1" s="116"/>
      <c r="B1" s="120" t="s">
        <v>33</v>
      </c>
      <c r="C1" s="121">
        <f>'CA'!B3</f>
        <v>2013</v>
      </c>
    </row>
    <row r="2" spans="2:6" ht="12.75">
      <c r="B2" s="123"/>
      <c r="C2" s="124"/>
      <c r="D2" s="116"/>
      <c r="E2" s="116"/>
      <c r="F2" s="116"/>
    </row>
    <row r="3" spans="1:8" ht="15">
      <c r="A3" s="125">
        <f>Menu!D2</f>
        <v>0</v>
      </c>
      <c r="B3" s="125"/>
      <c r="C3" s="125"/>
      <c r="D3" s="125"/>
      <c r="E3" s="125"/>
      <c r="F3" s="125"/>
      <c r="G3" s="125"/>
      <c r="H3" s="125"/>
    </row>
    <row r="4" spans="1:7" ht="12.75">
      <c r="A4" s="126"/>
      <c r="B4" s="126"/>
      <c r="C4" s="126"/>
      <c r="D4" s="126"/>
      <c r="E4" s="126"/>
      <c r="F4" s="126"/>
      <c r="G4" s="43"/>
    </row>
    <row r="5" spans="1:7" ht="14.25">
      <c r="A5" s="73" t="s">
        <v>114</v>
      </c>
      <c r="B5" s="43"/>
      <c r="C5" s="43"/>
      <c r="D5" s="43"/>
      <c r="E5" s="73" t="s">
        <v>115</v>
      </c>
      <c r="F5" s="43"/>
      <c r="G5" s="43"/>
    </row>
    <row r="6" spans="1:7" ht="12.75">
      <c r="A6" s="43"/>
      <c r="B6" s="43"/>
      <c r="C6" s="43"/>
      <c r="D6" s="43"/>
      <c r="E6" s="43"/>
      <c r="F6" s="43"/>
      <c r="G6" s="43"/>
    </row>
    <row r="7" spans="1:8" ht="12.75">
      <c r="A7" s="61"/>
      <c r="B7" s="127"/>
      <c r="C7" s="127"/>
      <c r="D7" s="128"/>
      <c r="E7" s="129"/>
      <c r="F7" s="127"/>
      <c r="G7" s="127"/>
      <c r="H7" s="128"/>
    </row>
    <row r="8" spans="1:8" ht="12.75">
      <c r="A8" s="61" t="s">
        <v>116</v>
      </c>
      <c r="B8" s="130"/>
      <c r="C8" s="130" t="s">
        <v>117</v>
      </c>
      <c r="D8" s="131">
        <v>0</v>
      </c>
      <c r="E8" s="129" t="s">
        <v>118</v>
      </c>
      <c r="F8" s="130"/>
      <c r="G8" s="130" t="s">
        <v>117</v>
      </c>
      <c r="H8" s="131">
        <v>0</v>
      </c>
    </row>
    <row r="9" spans="1:8" ht="12.75">
      <c r="A9" s="61"/>
      <c r="B9" s="130"/>
      <c r="C9" s="130"/>
      <c r="D9" s="131"/>
      <c r="E9" s="129"/>
      <c r="F9" s="130"/>
      <c r="G9" s="130"/>
      <c r="H9" s="131"/>
    </row>
    <row r="10" spans="1:8" ht="12.75">
      <c r="A10" s="61"/>
      <c r="B10" s="130"/>
      <c r="C10" s="130"/>
      <c r="D10" s="131"/>
      <c r="E10" s="129"/>
      <c r="F10" s="130"/>
      <c r="G10" s="130"/>
      <c r="H10" s="131"/>
    </row>
    <row r="11" spans="1:8" ht="12.75">
      <c r="A11" s="61"/>
      <c r="B11" s="130"/>
      <c r="C11" s="130"/>
      <c r="D11" s="131"/>
      <c r="E11" s="129"/>
      <c r="F11" s="130"/>
      <c r="G11" s="130"/>
      <c r="H11" s="131"/>
    </row>
    <row r="12" spans="1:8" ht="12.75">
      <c r="A12" s="61"/>
      <c r="B12" s="130"/>
      <c r="C12" s="130"/>
      <c r="D12" s="131"/>
      <c r="E12" s="129"/>
      <c r="F12" s="130"/>
      <c r="G12" s="130"/>
      <c r="H12" s="131"/>
    </row>
    <row r="13" spans="1:8" ht="12.75">
      <c r="A13" s="61"/>
      <c r="B13" s="130"/>
      <c r="C13" s="130"/>
      <c r="D13" s="131"/>
      <c r="E13" s="129"/>
      <c r="F13" s="130"/>
      <c r="G13" s="130"/>
      <c r="H13" s="131"/>
    </row>
    <row r="14" spans="1:8" ht="12.75">
      <c r="A14" s="61"/>
      <c r="B14" s="130"/>
      <c r="C14" s="130"/>
      <c r="D14" s="131"/>
      <c r="E14" s="129"/>
      <c r="F14" s="130"/>
      <c r="G14" s="130"/>
      <c r="H14" s="131"/>
    </row>
    <row r="15" spans="1:8" ht="12.75">
      <c r="A15" s="61"/>
      <c r="B15" s="130"/>
      <c r="C15" s="130"/>
      <c r="D15" s="131"/>
      <c r="E15" s="129"/>
      <c r="F15" s="130"/>
      <c r="G15" s="130"/>
      <c r="H15" s="131"/>
    </row>
    <row r="16" spans="1:8" ht="12.75">
      <c r="A16" s="61"/>
      <c r="B16" s="130"/>
      <c r="C16" s="130"/>
      <c r="D16" s="131"/>
      <c r="E16" s="129"/>
      <c r="F16" s="130"/>
      <c r="G16" s="130"/>
      <c r="H16" s="131"/>
    </row>
    <row r="17" spans="1:8" ht="12.75">
      <c r="A17" s="61"/>
      <c r="B17" s="130"/>
      <c r="C17" s="130"/>
      <c r="D17" s="131"/>
      <c r="E17" s="129"/>
      <c r="F17" s="130"/>
      <c r="G17" s="130"/>
      <c r="H17" s="131"/>
    </row>
    <row r="18" spans="1:8" ht="12.75">
      <c r="A18" s="61"/>
      <c r="B18" s="130"/>
      <c r="C18" s="130"/>
      <c r="D18" s="131"/>
      <c r="E18" s="129"/>
      <c r="F18" s="130"/>
      <c r="G18" s="130"/>
      <c r="H18" s="131"/>
    </row>
    <row r="19" spans="1:8" ht="12.75">
      <c r="A19" s="61"/>
      <c r="B19" s="130"/>
      <c r="C19" s="130"/>
      <c r="D19" s="131"/>
      <c r="E19" s="129"/>
      <c r="F19" s="130"/>
      <c r="G19" s="130"/>
      <c r="H19" s="131"/>
    </row>
    <row r="20" spans="1:8" ht="12.75">
      <c r="A20" s="61"/>
      <c r="B20" s="130"/>
      <c r="C20" s="130"/>
      <c r="D20" s="131"/>
      <c r="E20" s="129"/>
      <c r="F20" s="130"/>
      <c r="G20" s="130"/>
      <c r="H20" s="131"/>
    </row>
    <row r="21" spans="1:8" ht="12.75">
      <c r="A21" s="61"/>
      <c r="B21" s="130"/>
      <c r="C21" s="130"/>
      <c r="D21" s="131"/>
      <c r="E21" s="129"/>
      <c r="F21" s="130"/>
      <c r="G21" s="130"/>
      <c r="H21" s="131"/>
    </row>
    <row r="22" spans="1:8" ht="12.75">
      <c r="A22" s="61"/>
      <c r="B22" s="130"/>
      <c r="C22" s="130"/>
      <c r="D22" s="131"/>
      <c r="E22" s="129"/>
      <c r="F22" s="130"/>
      <c r="G22" s="130"/>
      <c r="H22" s="131"/>
    </row>
    <row r="23" spans="1:8" ht="12.75">
      <c r="A23" s="61"/>
      <c r="B23" s="130"/>
      <c r="C23" s="130"/>
      <c r="D23" s="131"/>
      <c r="E23" s="129"/>
      <c r="F23" s="130"/>
      <c r="G23" s="130"/>
      <c r="H23" s="131"/>
    </row>
    <row r="24" spans="1:8" ht="12.75">
      <c r="A24" s="61"/>
      <c r="B24" s="130"/>
      <c r="C24" s="130"/>
      <c r="D24" s="131"/>
      <c r="E24" s="129"/>
      <c r="F24" s="130"/>
      <c r="G24" s="130"/>
      <c r="H24" s="131"/>
    </row>
    <row r="25" spans="1:8" ht="12.75">
      <c r="A25" s="61"/>
      <c r="B25" s="130"/>
      <c r="C25" s="130"/>
      <c r="D25" s="131"/>
      <c r="E25" s="129"/>
      <c r="F25" s="130"/>
      <c r="G25" s="130"/>
      <c r="H25" s="131"/>
    </row>
    <row r="26" spans="1:8" ht="12.75">
      <c r="A26" s="61"/>
      <c r="B26" s="130"/>
      <c r="C26" s="130"/>
      <c r="D26" s="131"/>
      <c r="E26" s="129"/>
      <c r="F26" s="130"/>
      <c r="G26" s="130"/>
      <c r="H26" s="131"/>
    </row>
    <row r="27" spans="1:8" ht="12.75">
      <c r="A27" s="61"/>
      <c r="B27" s="130"/>
      <c r="C27" s="130"/>
      <c r="D27" s="131"/>
      <c r="E27" s="129"/>
      <c r="F27" s="130"/>
      <c r="G27" s="130"/>
      <c r="H27" s="131"/>
    </row>
    <row r="28" spans="1:7" ht="13.5">
      <c r="A28" s="43"/>
      <c r="B28" s="43"/>
      <c r="C28" s="43"/>
      <c r="D28" s="43"/>
      <c r="E28" s="43"/>
      <c r="F28" s="43"/>
      <c r="G28" s="43"/>
    </row>
    <row r="29" spans="2:8" ht="13.5">
      <c r="B29" s="43"/>
      <c r="C29" s="43"/>
      <c r="D29" s="132">
        <f>SUM(D7:D27)</f>
        <v>0</v>
      </c>
      <c r="E29" s="43"/>
      <c r="F29" s="43"/>
      <c r="G29" s="43"/>
      <c r="H29" s="132">
        <f>SUM(H7:H27)</f>
        <v>0</v>
      </c>
    </row>
  </sheetData>
  <sheetProtection sheet="1"/>
  <mergeCells count="1">
    <mergeCell ref="A3:H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3">
      <selection activeCell="F16" sqref="F16"/>
    </sheetView>
  </sheetViews>
  <sheetFormatPr defaultColWidth="11.421875" defaultRowHeight="12.75"/>
  <cols>
    <col min="1" max="1" width="5.8515625" style="0" customWidth="1"/>
    <col min="2" max="2" width="15.7109375" style="0" customWidth="1"/>
    <col min="3" max="3" width="17.7109375" style="0" customWidth="1"/>
    <col min="4" max="4" width="15.7109375" style="0" customWidth="1"/>
    <col min="5" max="5" width="5.421875" style="0" customWidth="1"/>
    <col min="6" max="6" width="30.7109375" style="0" customWidth="1"/>
    <col min="7" max="9" width="15.7109375" style="0" customWidth="1"/>
  </cols>
  <sheetData>
    <row r="1" spans="2:11" s="133" customFormat="1" ht="12.75">
      <c r="B1" s="134" t="s">
        <v>119</v>
      </c>
      <c r="C1" s="135">
        <f>'CA'!C44</f>
        <v>2014</v>
      </c>
      <c r="K1" s="81">
        <f>('CA'!$L50)</f>
        <v>10709.91</v>
      </c>
    </row>
    <row r="2" spans="2:11" s="116" customFormat="1" ht="12.75">
      <c r="B2" s="136"/>
      <c r="C2" s="137">
        <f>Menu!D2</f>
        <v>0</v>
      </c>
      <c r="D2" s="137"/>
      <c r="E2" s="137"/>
      <c r="F2" s="137"/>
      <c r="K2" s="138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15.75">
      <c r="A4" s="139" t="s">
        <v>49</v>
      </c>
      <c r="B4" s="139"/>
      <c r="C4" s="139"/>
      <c r="D4" s="139"/>
      <c r="E4" s="139"/>
      <c r="F4" s="139"/>
      <c r="G4" s="139"/>
      <c r="H4" s="43"/>
      <c r="I4" s="43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7" s="143" customFormat="1" ht="15.75">
      <c r="A6" s="140"/>
      <c r="B6" s="141" t="s">
        <v>73</v>
      </c>
      <c r="C6" s="141"/>
      <c r="D6" s="141"/>
      <c r="E6" s="142"/>
      <c r="F6" s="141" t="s">
        <v>75</v>
      </c>
      <c r="G6" s="140"/>
    </row>
    <row r="7" spans="1:9" ht="12.75">
      <c r="A7" s="43"/>
      <c r="B7" s="43"/>
      <c r="C7" s="43"/>
      <c r="D7" s="144"/>
      <c r="E7" s="43"/>
      <c r="I7" s="43"/>
    </row>
    <row r="8" spans="1:9" ht="12.75">
      <c r="A8" s="126" t="s">
        <v>120</v>
      </c>
      <c r="B8" s="145" t="s">
        <v>121</v>
      </c>
      <c r="C8" s="146"/>
      <c r="D8" s="81">
        <f>IF(K1&lt;0,0-K1,0)</f>
        <v>0</v>
      </c>
      <c r="E8" s="147" t="s">
        <v>120</v>
      </c>
      <c r="F8" s="148" t="s">
        <v>122</v>
      </c>
      <c r="G8" s="149">
        <f>IF(K1&gt;0,K1,0)</f>
        <v>10709.91</v>
      </c>
      <c r="I8" s="43"/>
    </row>
    <row r="9" spans="4:9" ht="12.75">
      <c r="D9" s="84"/>
      <c r="G9" s="150"/>
      <c r="I9" s="43"/>
    </row>
    <row r="10" spans="1:9" ht="12.75">
      <c r="A10" s="151" t="s">
        <v>123</v>
      </c>
      <c r="B10" s="130" t="s">
        <v>124</v>
      </c>
      <c r="C10" s="152"/>
      <c r="D10" s="76"/>
      <c r="E10" s="153" t="s">
        <v>125</v>
      </c>
      <c r="F10" s="154" t="s">
        <v>126</v>
      </c>
      <c r="G10" s="76"/>
      <c r="I10" s="43"/>
    </row>
    <row r="11" spans="1:9" ht="12.75">
      <c r="A11" s="151" t="s">
        <v>127</v>
      </c>
      <c r="B11" s="130" t="s">
        <v>128</v>
      </c>
      <c r="C11" s="152"/>
      <c r="D11" s="76"/>
      <c r="E11" s="151" t="s">
        <v>129</v>
      </c>
      <c r="F11" s="155" t="s">
        <v>130</v>
      </c>
      <c r="G11" s="76"/>
      <c r="I11" s="43"/>
    </row>
    <row r="12" spans="1:9" ht="12.75">
      <c r="A12" s="151">
        <v>65</v>
      </c>
      <c r="B12" s="130" t="s">
        <v>131</v>
      </c>
      <c r="C12" s="152"/>
      <c r="D12" s="76"/>
      <c r="E12" s="151" t="s">
        <v>132</v>
      </c>
      <c r="F12" s="152" t="s">
        <v>133</v>
      </c>
      <c r="G12" s="76"/>
      <c r="I12" s="43"/>
    </row>
    <row r="13" spans="1:7" ht="12.75">
      <c r="A13" s="151" t="s">
        <v>134</v>
      </c>
      <c r="B13" s="130" t="s">
        <v>135</v>
      </c>
      <c r="C13" s="152"/>
      <c r="D13" s="76"/>
      <c r="E13" s="151" t="s">
        <v>136</v>
      </c>
      <c r="F13" s="152" t="s">
        <v>137</v>
      </c>
      <c r="G13" s="76"/>
    </row>
    <row r="14" spans="1:9" ht="12.75">
      <c r="A14" s="151" t="s">
        <v>138</v>
      </c>
      <c r="B14" s="130" t="s">
        <v>139</v>
      </c>
      <c r="C14" s="152"/>
      <c r="D14" s="76"/>
      <c r="E14" s="151" t="s">
        <v>140</v>
      </c>
      <c r="F14" s="156" t="s">
        <v>141</v>
      </c>
      <c r="G14" s="76"/>
      <c r="I14" s="43"/>
    </row>
    <row r="15" spans="1:9" ht="12.75">
      <c r="A15" s="151" t="s">
        <v>142</v>
      </c>
      <c r="B15" s="130" t="s">
        <v>143</v>
      </c>
      <c r="C15" s="152"/>
      <c r="D15" s="76"/>
      <c r="E15" s="151" t="s">
        <v>144</v>
      </c>
      <c r="F15" s="152" t="s">
        <v>145</v>
      </c>
      <c r="G15" s="76"/>
      <c r="I15" s="43"/>
    </row>
    <row r="16" spans="1:9" ht="12.75">
      <c r="A16" s="151"/>
      <c r="B16" s="154"/>
      <c r="C16" s="156"/>
      <c r="D16" s="76"/>
      <c r="E16" s="151" t="s">
        <v>146</v>
      </c>
      <c r="F16" s="152" t="s">
        <v>147</v>
      </c>
      <c r="G16" s="76"/>
      <c r="I16" s="43"/>
    </row>
    <row r="17" spans="1:9" ht="13.5">
      <c r="A17" s="151" t="s">
        <v>148</v>
      </c>
      <c r="B17" s="157" t="s">
        <v>149</v>
      </c>
      <c r="C17" s="158"/>
      <c r="D17" s="159"/>
      <c r="E17" s="160">
        <v>76</v>
      </c>
      <c r="F17" s="156" t="s">
        <v>150</v>
      </c>
      <c r="G17" s="76"/>
      <c r="I17" s="43"/>
    </row>
    <row r="18" spans="1:9" ht="13.5">
      <c r="A18" s="161"/>
      <c r="B18" s="162" t="s">
        <v>151</v>
      </c>
      <c r="C18" s="162"/>
      <c r="D18" s="132">
        <f>SUM(D10:D17)</f>
        <v>0</v>
      </c>
      <c r="E18" s="151" t="s">
        <v>152</v>
      </c>
      <c r="F18" s="152" t="s">
        <v>153</v>
      </c>
      <c r="G18" s="76"/>
      <c r="I18" s="43"/>
    </row>
    <row r="19" spans="5:9" ht="12.75">
      <c r="E19" s="151"/>
      <c r="F19" s="152"/>
      <c r="G19" s="76"/>
      <c r="I19" s="43"/>
    </row>
    <row r="20" spans="1:9" ht="13.5">
      <c r="A20" s="163" t="s">
        <v>154</v>
      </c>
      <c r="B20" s="164" t="s">
        <v>155</v>
      </c>
      <c r="C20" s="165"/>
      <c r="D20" s="166">
        <f>'BP - Investissement'!H62</f>
        <v>0</v>
      </c>
      <c r="E20" s="160"/>
      <c r="F20" s="167"/>
      <c r="G20" s="159"/>
      <c r="I20" s="43"/>
    </row>
    <row r="21" spans="5:9" ht="13.5">
      <c r="E21" s="168"/>
      <c r="F21" s="169" t="s">
        <v>151</v>
      </c>
      <c r="G21" s="170">
        <f>SUM(G10:G20)</f>
        <v>0</v>
      </c>
      <c r="I21" s="43"/>
    </row>
    <row r="22" spans="5:9" ht="12.75">
      <c r="E22" s="126"/>
      <c r="F22" s="171"/>
      <c r="G22" s="157"/>
      <c r="I22" s="43"/>
    </row>
    <row r="23" spans="1:9" ht="12.75">
      <c r="A23" s="172" t="s">
        <v>156</v>
      </c>
      <c r="B23" s="173" t="s">
        <v>157</v>
      </c>
      <c r="C23" s="173"/>
      <c r="D23" s="149">
        <f>SUM(D24:D27)</f>
        <v>0</v>
      </c>
      <c r="E23" s="172" t="s">
        <v>156</v>
      </c>
      <c r="F23" s="174" t="s">
        <v>157</v>
      </c>
      <c r="G23" s="175">
        <f>SUM(G24:G28)</f>
        <v>0</v>
      </c>
      <c r="H23" s="176"/>
      <c r="I23" s="43"/>
    </row>
    <row r="24" spans="1:9" ht="12.75">
      <c r="A24" s="6">
        <v>668</v>
      </c>
      <c r="B24" s="6"/>
      <c r="C24" s="6"/>
      <c r="D24" s="177"/>
      <c r="E24" s="178" t="s">
        <v>158</v>
      </c>
      <c r="F24" s="179"/>
      <c r="G24" s="159"/>
      <c r="H24" s="180"/>
      <c r="I24" s="43"/>
    </row>
    <row r="25" spans="1:9" ht="12.75">
      <c r="A25" s="6">
        <v>6811</v>
      </c>
      <c r="B25" s="181" t="s">
        <v>159</v>
      </c>
      <c r="C25" s="181"/>
      <c r="D25" s="182"/>
      <c r="E25" s="153" t="s">
        <v>160</v>
      </c>
      <c r="F25" s="157" t="s">
        <v>161</v>
      </c>
      <c r="G25" s="183"/>
      <c r="H25" s="180"/>
      <c r="I25" s="43"/>
    </row>
    <row r="26" spans="1:9" ht="12.75">
      <c r="A26" s="6">
        <v>68</v>
      </c>
      <c r="B26" s="181" t="s">
        <v>162</v>
      </c>
      <c r="C26" s="181"/>
      <c r="D26" s="182"/>
      <c r="E26" s="153" t="s">
        <v>163</v>
      </c>
      <c r="F26" s="157" t="s">
        <v>164</v>
      </c>
      <c r="G26" s="183"/>
      <c r="H26" s="180"/>
      <c r="I26" s="43"/>
    </row>
    <row r="27" spans="1:9" ht="12.75">
      <c r="A27" s="23">
        <v>68</v>
      </c>
      <c r="B27" s="184" t="s">
        <v>165</v>
      </c>
      <c r="C27" s="184"/>
      <c r="D27" s="185"/>
      <c r="E27" s="186" t="s">
        <v>166</v>
      </c>
      <c r="F27" s="128" t="s">
        <v>167</v>
      </c>
      <c r="G27" s="187"/>
      <c r="H27" s="180"/>
      <c r="I27" s="43"/>
    </row>
    <row r="28" spans="1:9" ht="12.75">
      <c r="A28" s="90"/>
      <c r="B28" s="188"/>
      <c r="C28" s="188"/>
      <c r="D28" s="90"/>
      <c r="E28" s="126"/>
      <c r="F28" s="88"/>
      <c r="G28" s="157"/>
      <c r="I28" s="43"/>
    </row>
    <row r="29" spans="1:9" ht="13.5">
      <c r="A29" s="189" t="s">
        <v>168</v>
      </c>
      <c r="B29" s="190" t="s">
        <v>169</v>
      </c>
      <c r="C29" s="190"/>
      <c r="D29" s="76"/>
      <c r="E29" s="189" t="s">
        <v>168</v>
      </c>
      <c r="F29" s="174" t="s">
        <v>169</v>
      </c>
      <c r="G29" s="191"/>
      <c r="I29" s="43"/>
    </row>
    <row r="30" spans="1:9" ht="13.5">
      <c r="A30" s="161"/>
      <c r="B30" s="162" t="s">
        <v>170</v>
      </c>
      <c r="C30" s="162"/>
      <c r="D30" s="192">
        <f>D20+D23+D29</f>
        <v>0</v>
      </c>
      <c r="E30" s="168"/>
      <c r="F30" s="162" t="s">
        <v>170</v>
      </c>
      <c r="G30" s="193">
        <f>G23+G29</f>
        <v>0</v>
      </c>
      <c r="I30" s="43"/>
    </row>
    <row r="31" spans="1:9" ht="13.5">
      <c r="A31" s="43"/>
      <c r="B31" s="43"/>
      <c r="C31" s="43"/>
      <c r="D31" s="43"/>
      <c r="E31" s="43"/>
      <c r="F31" s="43"/>
      <c r="G31" s="43"/>
      <c r="I31" s="43"/>
    </row>
    <row r="32" spans="2:9" ht="13.5">
      <c r="B32" s="103" t="s">
        <v>171</v>
      </c>
      <c r="C32" s="43"/>
      <c r="D32" s="194">
        <f>SUM(D8,D18,D30)</f>
        <v>0</v>
      </c>
      <c r="F32" s="103" t="s">
        <v>171</v>
      </c>
      <c r="G32" s="194">
        <f>G8+G21+G30</f>
        <v>10709.91</v>
      </c>
      <c r="H32" s="43"/>
      <c r="I32" s="43"/>
    </row>
    <row r="33" spans="1:9" ht="12.75">
      <c r="A33" s="43"/>
      <c r="B33" s="43"/>
      <c r="C33" s="43"/>
      <c r="D33" s="43"/>
      <c r="E33" s="43"/>
      <c r="I33" s="43"/>
    </row>
    <row r="34" spans="1:9" ht="12.75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15.75">
      <c r="A35" s="43"/>
      <c r="B35" s="195">
        <f>IF(D32&gt;G32,"ATTENTION: Le budget est sous-équilibré",IF(G32&gt;D32,"ATTENTION: Le budget est suréquilibré","Le budget est équilibré"))</f>
        <v>0</v>
      </c>
      <c r="C35" s="43"/>
      <c r="D35" s="43"/>
      <c r="E35" s="43"/>
      <c r="F35" s="196">
        <f>IF(G32-D32=0," ",G32-D32)</f>
        <v>10709.91</v>
      </c>
      <c r="G35" s="43"/>
      <c r="H35" s="43"/>
      <c r="I35" s="43"/>
    </row>
  </sheetData>
  <sheetProtection sheet="1"/>
  <mergeCells count="7">
    <mergeCell ref="A4:G4"/>
    <mergeCell ref="B18:C18"/>
    <mergeCell ref="B23:C23"/>
    <mergeCell ref="B25:C25"/>
    <mergeCell ref="B26:C26"/>
    <mergeCell ref="B27:C27"/>
    <mergeCell ref="B30:C3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9">
      <selection activeCell="J11" sqref="J11"/>
    </sheetView>
  </sheetViews>
  <sheetFormatPr defaultColWidth="11.421875" defaultRowHeight="12.75"/>
  <cols>
    <col min="1" max="1" width="8.7109375" style="0" customWidth="1"/>
    <col min="2" max="2" width="12.7109375" style="0" customWidth="1"/>
    <col min="3" max="3" width="15.7109375" style="0" customWidth="1"/>
    <col min="4" max="4" width="17.7109375" style="0" customWidth="1"/>
    <col min="5" max="5" width="8.7109375" style="0" customWidth="1"/>
    <col min="6" max="6" width="12.7109375" style="0" customWidth="1"/>
    <col min="7" max="7" width="15.7109375" style="0" customWidth="1"/>
    <col min="8" max="8" width="17.7109375" style="0" customWidth="1"/>
  </cols>
  <sheetData>
    <row r="1" spans="2:6" ht="15">
      <c r="B1" s="197" t="s">
        <v>3</v>
      </c>
      <c r="C1" s="198">
        <f>'BP - Fonctionnement'!C1</f>
        <v>2014</v>
      </c>
      <c r="E1" s="124"/>
      <c r="F1" s="90"/>
    </row>
    <row r="2" spans="2:8" ht="25.5" customHeight="1">
      <c r="B2" s="199" t="s">
        <v>69</v>
      </c>
      <c r="C2" s="199"/>
      <c r="D2" s="199"/>
      <c r="E2" s="199"/>
      <c r="F2" s="199"/>
      <c r="G2" s="199"/>
      <c r="H2" s="199"/>
    </row>
    <row r="3" spans="1:6" ht="25.5" customHeight="1">
      <c r="A3" s="143">
        <f>'BP - Fonctionnement'!C2</f>
        <v>0</v>
      </c>
      <c r="B3" s="200"/>
      <c r="F3" s="90"/>
    </row>
    <row r="4" ht="25.5" customHeight="1">
      <c r="F4" s="90"/>
    </row>
    <row r="5" spans="1:8" s="143" customFormat="1" ht="18" customHeight="1">
      <c r="A5" s="201"/>
      <c r="B5" s="202" t="s">
        <v>73</v>
      </c>
      <c r="C5" s="141"/>
      <c r="D5" s="141"/>
      <c r="E5" s="203"/>
      <c r="F5" s="202" t="s">
        <v>75</v>
      </c>
      <c r="G5" s="141"/>
      <c r="H5" s="141"/>
    </row>
    <row r="6" spans="1:8" ht="21" customHeight="1">
      <c r="A6" s="90"/>
      <c r="B6" s="204" t="s">
        <v>172</v>
      </c>
      <c r="C6" s="88"/>
      <c r="D6" s="164"/>
      <c r="E6" s="205"/>
      <c r="F6" s="88"/>
      <c r="G6" s="88"/>
      <c r="H6" s="88"/>
    </row>
    <row r="7" spans="1:8" ht="18" customHeight="1">
      <c r="A7" s="90"/>
      <c r="B7" s="88" t="s">
        <v>173</v>
      </c>
      <c r="C7" s="88"/>
      <c r="D7" s="206">
        <f>('CA'!E27)</f>
        <v>2173.38</v>
      </c>
      <c r="E7" s="207"/>
      <c r="F7" s="88" t="s">
        <v>174</v>
      </c>
      <c r="G7" s="88"/>
      <c r="H7" s="208">
        <f>('CA'!E28)</f>
        <v>0</v>
      </c>
    </row>
    <row r="8" spans="1:8" ht="12.75">
      <c r="A8" s="90"/>
      <c r="B8" s="90"/>
      <c r="C8" s="90"/>
      <c r="D8" s="90"/>
      <c r="E8" s="209">
        <v>1068</v>
      </c>
      <c r="F8" s="165" t="s">
        <v>95</v>
      </c>
      <c r="G8" s="81"/>
      <c r="H8" s="210">
        <f>'CA'!M49</f>
        <v>2173.38</v>
      </c>
    </row>
    <row r="9" spans="1:8" ht="12.75">
      <c r="A9" s="90"/>
      <c r="B9" s="211" t="s">
        <v>33</v>
      </c>
      <c r="C9" s="88"/>
      <c r="D9" s="212">
        <f>(RAR!D29)</f>
        <v>0</v>
      </c>
      <c r="E9" s="213"/>
      <c r="F9" s="88" t="s">
        <v>33</v>
      </c>
      <c r="G9" s="88"/>
      <c r="H9" s="81">
        <f>(RAR!H29)</f>
        <v>0</v>
      </c>
    </row>
    <row r="10" spans="1:8" ht="12.75">
      <c r="A10" s="90"/>
      <c r="B10" s="88"/>
      <c r="C10" s="88"/>
      <c r="D10" s="88"/>
      <c r="E10" s="214"/>
      <c r="F10" s="88"/>
      <c r="G10" s="88"/>
      <c r="H10" s="215"/>
    </row>
    <row r="11" spans="1:8" ht="12.75">
      <c r="A11" s="90"/>
      <c r="B11" s="88" t="s">
        <v>175</v>
      </c>
      <c r="C11" s="90"/>
      <c r="D11" s="216">
        <f>D7+D9</f>
        <v>2173.38</v>
      </c>
      <c r="E11" s="217"/>
      <c r="F11" s="88" t="s">
        <v>175</v>
      </c>
      <c r="G11" s="88"/>
      <c r="H11" s="218">
        <f>SUM(H7:H9)</f>
        <v>2173.38</v>
      </c>
    </row>
    <row r="12" spans="1:8" ht="12.75">
      <c r="A12" s="90"/>
      <c r="B12" s="88"/>
      <c r="C12" s="88"/>
      <c r="D12" s="88"/>
      <c r="E12" s="214"/>
      <c r="F12" s="88"/>
      <c r="G12" s="88"/>
      <c r="H12" s="215"/>
    </row>
    <row r="13" spans="1:8" ht="13.5">
      <c r="A13" s="90"/>
      <c r="B13" s="219"/>
      <c r="C13" s="219"/>
      <c r="D13" s="219"/>
      <c r="E13" s="220"/>
      <c r="F13" s="219"/>
      <c r="G13" s="219"/>
      <c r="H13" s="221"/>
    </row>
    <row r="14" spans="1:8" ht="13.5">
      <c r="A14" s="90"/>
      <c r="B14" s="88"/>
      <c r="C14" s="88"/>
      <c r="D14" s="222"/>
      <c r="E14" s="223"/>
      <c r="F14" s="88"/>
      <c r="G14" s="88"/>
      <c r="H14" s="88"/>
    </row>
    <row r="15" spans="1:8" ht="14.25">
      <c r="A15" s="90"/>
      <c r="B15" s="204" t="s">
        <v>176</v>
      </c>
      <c r="C15" s="88"/>
      <c r="D15" s="88"/>
      <c r="E15" s="223"/>
      <c r="F15" s="88"/>
      <c r="G15" s="88"/>
      <c r="H15" s="88"/>
    </row>
    <row r="16" spans="1:8" ht="18" customHeight="1">
      <c r="A16" s="90"/>
      <c r="B16" s="88"/>
      <c r="C16" s="88"/>
      <c r="D16" s="88"/>
      <c r="E16" s="223"/>
      <c r="F16" s="88"/>
      <c r="G16" s="88"/>
      <c r="H16" s="88"/>
    </row>
    <row r="17" spans="1:8" ht="14.25" customHeight="1">
      <c r="A17" s="224" t="s">
        <v>177</v>
      </c>
      <c r="B17" s="225"/>
      <c r="C17" s="226"/>
      <c r="D17" s="227"/>
      <c r="E17" s="228"/>
      <c r="F17" s="229"/>
      <c r="G17" s="230"/>
      <c r="H17" s="230"/>
    </row>
    <row r="18" spans="1:8" ht="12.75">
      <c r="A18" s="231"/>
      <c r="B18" s="157"/>
      <c r="C18" s="157"/>
      <c r="D18" s="187"/>
      <c r="E18" s="232"/>
      <c r="F18" s="157"/>
      <c r="G18" s="157"/>
      <c r="H18" s="187"/>
    </row>
    <row r="19" spans="1:8" ht="12.75">
      <c r="A19" s="231">
        <v>1641</v>
      </c>
      <c r="B19" s="157" t="s">
        <v>178</v>
      </c>
      <c r="C19" s="157"/>
      <c r="D19" s="76"/>
      <c r="E19" s="231">
        <v>10222</v>
      </c>
      <c r="F19" s="17" t="s">
        <v>179</v>
      </c>
      <c r="G19" s="158"/>
      <c r="H19" s="76"/>
    </row>
    <row r="20" spans="1:8" ht="12.75">
      <c r="A20" s="231">
        <v>168758</v>
      </c>
      <c r="B20" s="233" t="s">
        <v>180</v>
      </c>
      <c r="C20" s="157"/>
      <c r="D20" s="76"/>
      <c r="E20" s="234">
        <v>10223</v>
      </c>
      <c r="F20" s="235" t="s">
        <v>181</v>
      </c>
      <c r="G20" s="235"/>
      <c r="H20" s="76"/>
    </row>
    <row r="21" spans="1:8" ht="12.75">
      <c r="A21" s="231">
        <v>165</v>
      </c>
      <c r="B21" s="233" t="s">
        <v>182</v>
      </c>
      <c r="C21" s="157"/>
      <c r="D21" s="76"/>
      <c r="E21" s="231">
        <v>165</v>
      </c>
      <c r="F21" s="17" t="s">
        <v>183</v>
      </c>
      <c r="G21" s="17"/>
      <c r="H21" s="76"/>
    </row>
    <row r="22" spans="1:8" ht="12.75">
      <c r="A22" s="231">
        <v>204</v>
      </c>
      <c r="B22" s="233" t="s">
        <v>184</v>
      </c>
      <c r="C22" s="17"/>
      <c r="D22" s="76"/>
      <c r="E22" s="231">
        <v>1324</v>
      </c>
      <c r="F22" s="181" t="s">
        <v>185</v>
      </c>
      <c r="G22" s="181"/>
      <c r="H22" s="76"/>
    </row>
    <row r="23" spans="1:8" ht="12.75">
      <c r="A23" s="231"/>
      <c r="B23" s="17"/>
      <c r="C23" s="17"/>
      <c r="D23" s="76"/>
      <c r="E23" s="231"/>
      <c r="F23" s="17"/>
      <c r="G23" s="17"/>
      <c r="H23" s="76"/>
    </row>
    <row r="24" spans="1:8" ht="12.75">
      <c r="A24" s="236" t="s">
        <v>186</v>
      </c>
      <c r="B24" s="237" t="s">
        <v>187</v>
      </c>
      <c r="C24" s="237"/>
      <c r="D24" s="76"/>
      <c r="E24" s="238" t="s">
        <v>188</v>
      </c>
      <c r="F24" s="239" t="s">
        <v>189</v>
      </c>
      <c r="G24" s="239"/>
      <c r="H24" s="76"/>
    </row>
    <row r="25" spans="1:8" ht="12.75">
      <c r="A25" s="231"/>
      <c r="B25" s="17"/>
      <c r="C25" s="17"/>
      <c r="D25" s="76"/>
      <c r="E25" s="234"/>
      <c r="F25" s="157"/>
      <c r="G25" s="17"/>
      <c r="H25" s="76"/>
    </row>
    <row r="26" spans="1:8" ht="12.75">
      <c r="A26" s="234" t="s">
        <v>190</v>
      </c>
      <c r="B26" s="181" t="s">
        <v>191</v>
      </c>
      <c r="C26" s="181"/>
      <c r="D26" s="76"/>
      <c r="E26" s="234" t="s">
        <v>190</v>
      </c>
      <c r="F26" s="181" t="s">
        <v>191</v>
      </c>
      <c r="G26" s="181"/>
      <c r="H26" s="76"/>
    </row>
    <row r="27" spans="1:8" ht="12.75">
      <c r="A27" s="231"/>
      <c r="B27" s="233"/>
      <c r="C27" s="17"/>
      <c r="D27" s="76"/>
      <c r="E27" s="234"/>
      <c r="F27" s="240"/>
      <c r="G27" s="240"/>
      <c r="H27" s="76"/>
    </row>
    <row r="28" spans="1:8" s="116" customFormat="1" ht="12.75">
      <c r="A28" s="241"/>
      <c r="B28" s="241"/>
      <c r="C28" s="241"/>
      <c r="D28" s="159"/>
      <c r="E28" s="241"/>
      <c r="F28" s="241"/>
      <c r="G28" s="241"/>
      <c r="H28" s="159"/>
    </row>
    <row r="29" spans="1:8" ht="14.25" customHeight="1">
      <c r="A29" s="224" t="s">
        <v>192</v>
      </c>
      <c r="B29" s="242"/>
      <c r="C29" s="243"/>
      <c r="D29" s="244"/>
      <c r="E29" s="245"/>
      <c r="F29" s="246"/>
      <c r="G29" s="241"/>
      <c r="H29" s="247"/>
    </row>
    <row r="30" spans="1:8" ht="12.75">
      <c r="A30" s="231"/>
      <c r="B30" s="17"/>
      <c r="C30" s="157"/>
      <c r="D30" s="76"/>
      <c r="E30" s="231"/>
      <c r="F30" s="17"/>
      <c r="G30" s="17"/>
      <c r="H30" s="76"/>
    </row>
    <row r="31" spans="1:8" ht="12.75">
      <c r="A31" s="231"/>
      <c r="B31" s="157"/>
      <c r="C31" s="157"/>
      <c r="D31" s="76"/>
      <c r="E31" s="234"/>
      <c r="F31" s="17"/>
      <c r="G31" s="17"/>
      <c r="H31" s="76"/>
    </row>
    <row r="32" spans="1:8" ht="12.75">
      <c r="A32" s="231"/>
      <c r="B32" s="157"/>
      <c r="C32" s="157"/>
      <c r="D32" s="76"/>
      <c r="E32" s="234"/>
      <c r="F32" s="17"/>
      <c r="G32" s="17"/>
      <c r="H32" s="76"/>
    </row>
    <row r="33" spans="1:8" ht="12.75">
      <c r="A33" s="231"/>
      <c r="B33" s="157"/>
      <c r="C33" s="157"/>
      <c r="D33" s="76"/>
      <c r="E33" s="234"/>
      <c r="F33" s="17"/>
      <c r="G33" s="17"/>
      <c r="H33" s="76"/>
    </row>
    <row r="34" spans="1:8" ht="12.75">
      <c r="A34" s="231"/>
      <c r="B34" s="157"/>
      <c r="C34" s="157"/>
      <c r="D34" s="76"/>
      <c r="E34" s="234"/>
      <c r="F34" s="17"/>
      <c r="G34" s="17"/>
      <c r="H34" s="76"/>
    </row>
    <row r="35" spans="1:8" ht="12.75">
      <c r="A35" s="231"/>
      <c r="B35" s="157"/>
      <c r="C35" s="157"/>
      <c r="D35" s="76"/>
      <c r="E35" s="234"/>
      <c r="F35" s="17"/>
      <c r="G35" s="17"/>
      <c r="H35" s="76"/>
    </row>
    <row r="36" spans="1:8" ht="12.75">
      <c r="A36" s="231"/>
      <c r="B36" s="157"/>
      <c r="C36" s="157"/>
      <c r="D36" s="76"/>
      <c r="E36" s="234"/>
      <c r="F36" s="17"/>
      <c r="G36" s="17"/>
      <c r="H36" s="76"/>
    </row>
    <row r="37" spans="1:8" ht="12.75">
      <c r="A37" s="231"/>
      <c r="B37" s="157"/>
      <c r="C37" s="157"/>
      <c r="D37" s="76"/>
      <c r="E37" s="234"/>
      <c r="F37" s="17"/>
      <c r="G37" s="17"/>
      <c r="H37" s="76"/>
    </row>
    <row r="38" spans="1:8" ht="12.75">
      <c r="A38" s="231"/>
      <c r="B38" s="17"/>
      <c r="C38" s="157"/>
      <c r="D38" s="248"/>
      <c r="E38" s="249"/>
      <c r="F38" s="17"/>
      <c r="G38" s="157"/>
      <c r="H38" s="76"/>
    </row>
    <row r="39" spans="1:8" ht="12.75">
      <c r="A39" s="231"/>
      <c r="B39" s="157"/>
      <c r="C39" s="157"/>
      <c r="D39" s="250"/>
      <c r="E39" s="251"/>
      <c r="F39" s="157"/>
      <c r="G39" s="157"/>
      <c r="H39" s="248"/>
    </row>
    <row r="40" spans="1:8" ht="12.75">
      <c r="A40" s="231"/>
      <c r="B40" s="157"/>
      <c r="C40" s="157"/>
      <c r="D40" s="250"/>
      <c r="E40" s="251"/>
      <c r="F40" s="157"/>
      <c r="G40" s="157"/>
      <c r="H40" s="248"/>
    </row>
    <row r="41" spans="1:8" ht="12.75">
      <c r="A41" s="231"/>
      <c r="B41" s="157"/>
      <c r="C41" s="157"/>
      <c r="D41" s="250"/>
      <c r="E41" s="251"/>
      <c r="F41" s="157"/>
      <c r="G41" s="157"/>
      <c r="H41" s="248"/>
    </row>
    <row r="42" spans="1:8" ht="12.75">
      <c r="A42" s="231"/>
      <c r="B42" s="157"/>
      <c r="C42" s="157"/>
      <c r="D42" s="250"/>
      <c r="E42" s="251"/>
      <c r="F42" s="17"/>
      <c r="G42" s="17"/>
      <c r="H42" s="248"/>
    </row>
    <row r="43" spans="1:8" ht="12.75">
      <c r="A43" s="231"/>
      <c r="B43" s="157"/>
      <c r="C43" s="157"/>
      <c r="D43" s="250"/>
      <c r="E43" s="251"/>
      <c r="F43" s="17"/>
      <c r="G43" s="17"/>
      <c r="H43" s="248"/>
    </row>
    <row r="44" spans="1:8" ht="12.75">
      <c r="A44" s="231"/>
      <c r="B44" s="157"/>
      <c r="C44" s="157"/>
      <c r="D44" s="250"/>
      <c r="E44" s="251"/>
      <c r="F44" s="157"/>
      <c r="G44" s="157"/>
      <c r="H44" s="248"/>
    </row>
    <row r="45" spans="1:8" ht="12.75">
      <c r="A45" s="231"/>
      <c r="B45" s="17"/>
      <c r="C45" s="17"/>
      <c r="D45" s="250"/>
      <c r="E45" s="251"/>
      <c r="F45" s="17"/>
      <c r="G45" s="17"/>
      <c r="H45" s="248"/>
    </row>
    <row r="46" spans="1:8" ht="12.75">
      <c r="A46" s="231"/>
      <c r="B46" s="157"/>
      <c r="C46" s="157"/>
      <c r="D46" s="250"/>
      <c r="E46" s="251"/>
      <c r="F46" s="17"/>
      <c r="G46" s="17"/>
      <c r="H46" s="248"/>
    </row>
    <row r="47" spans="1:8" ht="12.75">
      <c r="A47" s="231"/>
      <c r="B47" s="17"/>
      <c r="C47" s="17"/>
      <c r="D47" s="250"/>
      <c r="E47" s="251"/>
      <c r="F47" s="17"/>
      <c r="G47" s="17"/>
      <c r="H47" s="248"/>
    </row>
    <row r="48" spans="1:8" ht="12.75">
      <c r="A48" s="231"/>
      <c r="B48" s="157"/>
      <c r="C48" s="157"/>
      <c r="D48" s="250"/>
      <c r="E48" s="251"/>
      <c r="F48" s="157"/>
      <c r="G48" s="157"/>
      <c r="H48" s="248"/>
    </row>
    <row r="49" spans="1:8" ht="13.5">
      <c r="A49" s="252"/>
      <c r="B49" s="157"/>
      <c r="C49" s="157"/>
      <c r="D49" s="177"/>
      <c r="E49" s="253"/>
      <c r="F49" s="17"/>
      <c r="G49" s="17"/>
      <c r="H49" s="254"/>
    </row>
    <row r="50" spans="1:8" ht="13.5">
      <c r="A50" s="255" t="s">
        <v>193</v>
      </c>
      <c r="B50" s="255"/>
      <c r="C50" s="255"/>
      <c r="D50" s="256">
        <f>SUM(D18:D49)</f>
        <v>0</v>
      </c>
      <c r="E50" s="257" t="s">
        <v>194</v>
      </c>
      <c r="F50" s="257"/>
      <c r="G50" s="257"/>
      <c r="H50" s="258">
        <f>SUM(H18:H49)</f>
        <v>0</v>
      </c>
    </row>
    <row r="51" spans="1:8" ht="13.5">
      <c r="A51" s="90"/>
      <c r="B51" s="157"/>
      <c r="C51" s="157"/>
      <c r="D51" s="259"/>
      <c r="E51" s="90"/>
      <c r="F51" s="90"/>
      <c r="G51" s="90"/>
      <c r="H51" s="88"/>
    </row>
    <row r="52" spans="1:8" ht="12.75">
      <c r="A52" s="260" t="s">
        <v>195</v>
      </c>
      <c r="B52" s="261" t="s">
        <v>157</v>
      </c>
      <c r="C52" s="261"/>
      <c r="D52" s="262">
        <f>SUM(D53:D57)</f>
        <v>0</v>
      </c>
      <c r="E52" s="263" t="s">
        <v>195</v>
      </c>
      <c r="F52" s="264" t="s">
        <v>157</v>
      </c>
      <c r="G52" s="264"/>
      <c r="H52" s="265">
        <f>SUM(H53:H57)</f>
        <v>0</v>
      </c>
    </row>
    <row r="53" spans="1:8" ht="12.75">
      <c r="A53" s="17"/>
      <c r="B53" s="157"/>
      <c r="C53" s="157"/>
      <c r="D53" s="159"/>
      <c r="E53" s="266"/>
      <c r="F53" s="17"/>
      <c r="G53" s="17"/>
      <c r="H53" s="183"/>
    </row>
    <row r="54" spans="1:8" ht="12.75">
      <c r="A54" s="17">
        <v>1391</v>
      </c>
      <c r="B54" s="157" t="s">
        <v>161</v>
      </c>
      <c r="C54" s="157"/>
      <c r="D54" s="45">
        <f>'BP - Fonctionnement'!G25</f>
        <v>0</v>
      </c>
      <c r="E54" s="17">
        <v>28</v>
      </c>
      <c r="F54" s="157" t="s">
        <v>159</v>
      </c>
      <c r="G54" s="157"/>
      <c r="H54" s="45">
        <f>'BP - Fonctionnement'!D25</f>
        <v>0</v>
      </c>
    </row>
    <row r="55" spans="1:8" ht="12.75">
      <c r="A55" s="17">
        <v>15</v>
      </c>
      <c r="B55" s="157" t="s">
        <v>164</v>
      </c>
      <c r="C55" s="157"/>
      <c r="D55" s="183"/>
      <c r="E55" s="266">
        <v>15</v>
      </c>
      <c r="F55" s="157" t="s">
        <v>196</v>
      </c>
      <c r="G55" s="157"/>
      <c r="H55" s="183"/>
    </row>
    <row r="56" spans="1:8" ht="12.75">
      <c r="A56" s="17">
        <v>481</v>
      </c>
      <c r="B56" s="157" t="s">
        <v>167</v>
      </c>
      <c r="C56" s="157"/>
      <c r="D56" s="183"/>
      <c r="E56" s="266">
        <v>481</v>
      </c>
      <c r="F56" s="157" t="s">
        <v>197</v>
      </c>
      <c r="G56" s="157"/>
      <c r="H56" s="183"/>
    </row>
    <row r="57" spans="1:8" ht="12.75">
      <c r="A57" s="17"/>
      <c r="B57" s="157"/>
      <c r="C57" s="157"/>
      <c r="D57" s="187"/>
      <c r="E57" s="267"/>
      <c r="F57" s="157"/>
      <c r="G57" s="157"/>
      <c r="H57" s="187"/>
    </row>
    <row r="58" spans="1:8" ht="13.5">
      <c r="A58" s="268" t="s">
        <v>198</v>
      </c>
      <c r="B58" s="269" t="s">
        <v>199</v>
      </c>
      <c r="C58" s="269"/>
      <c r="D58" s="159"/>
      <c r="E58" s="270" t="s">
        <v>198</v>
      </c>
      <c r="F58" s="271" t="s">
        <v>199</v>
      </c>
      <c r="G58" s="271"/>
      <c r="H58" s="254"/>
    </row>
    <row r="59" spans="1:8" ht="13.5">
      <c r="A59" s="255" t="s">
        <v>170</v>
      </c>
      <c r="B59" s="255"/>
      <c r="C59" s="255"/>
      <c r="D59" s="132">
        <f>D52+D58</f>
        <v>0</v>
      </c>
      <c r="E59" s="272" t="s">
        <v>170</v>
      </c>
      <c r="F59" s="272"/>
      <c r="G59" s="272"/>
      <c r="H59" s="273">
        <f>H52+H58</f>
        <v>0</v>
      </c>
    </row>
    <row r="60" spans="1:8" ht="13.5">
      <c r="A60" s="90"/>
      <c r="B60" s="88"/>
      <c r="C60" s="88"/>
      <c r="D60" s="171"/>
      <c r="E60" s="274" t="s">
        <v>200</v>
      </c>
      <c r="F60" s="274"/>
      <c r="G60" s="274"/>
      <c r="H60" s="273">
        <f>H11+H50+H59</f>
        <v>2173.38</v>
      </c>
    </row>
    <row r="61" spans="1:8" ht="13.5">
      <c r="A61" s="90"/>
      <c r="B61" s="90"/>
      <c r="C61" s="90"/>
      <c r="D61" s="88"/>
      <c r="E61" s="90"/>
      <c r="F61" s="90"/>
      <c r="G61" s="90"/>
      <c r="H61" s="88"/>
    </row>
    <row r="62" spans="1:8" ht="12.75">
      <c r="A62" s="90"/>
      <c r="B62" s="88"/>
      <c r="C62" s="88"/>
      <c r="D62" s="88"/>
      <c r="E62" s="275" t="s">
        <v>201</v>
      </c>
      <c r="F62" s="276" t="s">
        <v>202</v>
      </c>
      <c r="G62" s="276"/>
      <c r="H62" s="277">
        <f>IF(H60&gt;D64,0,D64-H60)</f>
        <v>0</v>
      </c>
    </row>
    <row r="63" spans="1:8" ht="13.5">
      <c r="A63" s="90"/>
      <c r="B63" s="88"/>
      <c r="C63" s="88"/>
      <c r="D63" s="88"/>
      <c r="E63" s="278"/>
      <c r="F63" s="279" t="s">
        <v>203</v>
      </c>
      <c r="G63" s="279"/>
      <c r="H63" s="280"/>
    </row>
    <row r="64" spans="1:8" ht="13.5">
      <c r="A64" s="281" t="s">
        <v>204</v>
      </c>
      <c r="B64" s="281"/>
      <c r="C64" s="281"/>
      <c r="D64" s="194">
        <f>D11+D50+D59</f>
        <v>2173.38</v>
      </c>
      <c r="E64" s="281" t="s">
        <v>205</v>
      </c>
      <c r="F64" s="281"/>
      <c r="G64" s="281"/>
      <c r="H64" s="282">
        <f>H60+H62</f>
        <v>2173.38</v>
      </c>
    </row>
    <row r="65" spans="2:8" ht="12.75">
      <c r="B65" s="43"/>
      <c r="C65" s="43"/>
      <c r="D65" s="43"/>
      <c r="E65" s="283"/>
      <c r="F65" s="88"/>
      <c r="G65" s="43"/>
      <c r="H65" s="43"/>
    </row>
  </sheetData>
  <sheetProtection sheet="1"/>
  <mergeCells count="18">
    <mergeCell ref="B2:H2"/>
    <mergeCell ref="F20:G20"/>
    <mergeCell ref="F22:G22"/>
    <mergeCell ref="B24:C24"/>
    <mergeCell ref="F24:G24"/>
    <mergeCell ref="B26:C26"/>
    <mergeCell ref="F26:G26"/>
    <mergeCell ref="F27:G27"/>
    <mergeCell ref="A50:C50"/>
    <mergeCell ref="E50:G50"/>
    <mergeCell ref="B52:C52"/>
    <mergeCell ref="B58:C58"/>
    <mergeCell ref="F58:G58"/>
    <mergeCell ref="A59:C59"/>
    <mergeCell ref="E59:G59"/>
    <mergeCell ref="E60:G60"/>
    <mergeCell ref="A64:C64"/>
    <mergeCell ref="E64:G6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Trésor public</cp:lastModifiedBy>
  <cp:lastPrinted>2012-01-20T10:29:55Z</cp:lastPrinted>
  <dcterms:created xsi:type="dcterms:W3CDTF">2001-02-13T14:48:58Z</dcterms:created>
  <cp:category/>
  <cp:version/>
  <cp:contentType/>
  <cp:contentStatus/>
</cp:coreProperties>
</file>